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040" tabRatio="698" firstSheet="2" activeTab="2"/>
  </bookViews>
  <sheets>
    <sheet name="foxz" sheetId="23" state="veryHidden" r:id="rId1"/>
    <sheet name="PL1.DTTS" sheetId="22" state="hidden" r:id="rId2"/>
    <sheet name="PL 2 GNBV" sheetId="20" r:id="rId3"/>
    <sheet name="PL 3 NTM" sheetId="21" r:id="rId4"/>
    <sheet name="Sheet2" sheetId="25" state="hidden" r:id="rId5"/>
    <sheet name="Sheet3" sheetId="26" state="hidden" r:id="rId6"/>
  </sheets>
  <definedNames>
    <definedName name="_xlnm._FilterDatabase" localSheetId="2" hidden="1">'PL 2 GNBV'!$A$7:$K$15</definedName>
    <definedName name="_xlnm._FilterDatabase" localSheetId="3" hidden="1">'PL 3 NTM'!$B$9:$O$18</definedName>
    <definedName name="_xlnm._FilterDatabase" localSheetId="1" hidden="1">PL1.DTTS!$A$6:$F$67</definedName>
    <definedName name="_xlnm.Print_Area" localSheetId="3">'PL 3 NTM'!$A$1:$O$18</definedName>
    <definedName name="_xlnm.Print_Area" localSheetId="1">PL1.DTTS!$A$1:$F$67</definedName>
    <definedName name="_xlnm.Print_Titles" localSheetId="2">'PL 2 GNBV'!$4:$7</definedName>
    <definedName name="_xlnm.Print_Titles" localSheetId="3">'PL 3 NTM'!$5:$9</definedName>
    <definedName name="_xlnm.Print_Titles" localSheetId="1">PL1.DTTS!$4:$5</definedName>
  </definedNames>
  <calcPr calcId="144525"/>
</workbook>
</file>

<file path=xl/calcChain.xml><?xml version="1.0" encoding="utf-8"?>
<calcChain xmlns="http://schemas.openxmlformats.org/spreadsheetml/2006/main">
  <c r="N13" i="21" l="1"/>
  <c r="N14" i="21"/>
  <c r="D12" i="21"/>
  <c r="E12" i="21"/>
  <c r="F12" i="21"/>
  <c r="F11" i="21" s="1"/>
  <c r="G12" i="21"/>
  <c r="G11" i="21" s="1"/>
  <c r="H12" i="21"/>
  <c r="I12" i="21"/>
  <c r="J12" i="21"/>
  <c r="K12" i="21"/>
  <c r="K11" i="21" s="1"/>
  <c r="L12" i="21"/>
  <c r="C12" i="21"/>
  <c r="C11" i="21" s="1"/>
  <c r="N11" i="21" s="1"/>
  <c r="D11" i="21"/>
  <c r="E11" i="21"/>
  <c r="H11" i="21"/>
  <c r="I11" i="21"/>
  <c r="J11" i="21"/>
  <c r="L11" i="21"/>
  <c r="N12" i="21" l="1"/>
  <c r="I9" i="20" l="1"/>
  <c r="J12" i="20"/>
  <c r="J14" i="20"/>
  <c r="D13" i="20"/>
  <c r="E13" i="20"/>
  <c r="G13" i="20"/>
  <c r="H13" i="20"/>
  <c r="I13" i="20"/>
  <c r="C13" i="20"/>
  <c r="J11" i="20"/>
  <c r="J15" i="20"/>
  <c r="F13" i="20" l="1"/>
  <c r="J13" i="20" s="1"/>
  <c r="M12" i="21"/>
  <c r="M11" i="21" s="1"/>
  <c r="N15" i="21" l="1"/>
  <c r="N16" i="21" l="1"/>
  <c r="F10" i="20" l="1"/>
  <c r="F8" i="20" s="1"/>
  <c r="G10" i="20"/>
  <c r="G8" i="20" s="1"/>
  <c r="H10" i="20"/>
  <c r="H8" i="20" s="1"/>
  <c r="I10" i="20"/>
  <c r="I8" i="20" s="1"/>
  <c r="E10" i="20"/>
  <c r="E8" i="20" s="1"/>
  <c r="D10" i="20"/>
  <c r="D8" i="20" s="1"/>
  <c r="C40" i="22"/>
  <c r="G40" i="22"/>
  <c r="C39" i="22"/>
  <c r="G39" i="22" s="1"/>
  <c r="C18" i="22"/>
  <c r="G18" i="22"/>
  <c r="A3" i="21"/>
  <c r="C17" i="22"/>
  <c r="C16" i="22"/>
  <c r="G16" i="22" s="1"/>
  <c r="G17" i="22"/>
  <c r="C67" i="22"/>
  <c r="G67" i="22" s="1"/>
  <c r="C66" i="22"/>
  <c r="G66" i="22"/>
  <c r="C65" i="22"/>
  <c r="G65" i="22" s="1"/>
  <c r="C64" i="22"/>
  <c r="G64" i="22"/>
  <c r="C63" i="22"/>
  <c r="G63" i="22" s="1"/>
  <c r="C62" i="22"/>
  <c r="G62" i="22"/>
  <c r="C60" i="22"/>
  <c r="G60" i="22" s="1"/>
  <c r="C59" i="22"/>
  <c r="G59" i="22"/>
  <c r="C58" i="22"/>
  <c r="G58" i="22" s="1"/>
  <c r="C56" i="22"/>
  <c r="G56" i="22"/>
  <c r="C55" i="22"/>
  <c r="G55" i="22" s="1"/>
  <c r="C54" i="22"/>
  <c r="G54" i="22"/>
  <c r="C53" i="22"/>
  <c r="G53" i="22" s="1"/>
  <c r="C52" i="22"/>
  <c r="G52" i="22"/>
  <c r="C49" i="22"/>
  <c r="G49" i="22" s="1"/>
  <c r="C48" i="22"/>
  <c r="G48" i="22"/>
  <c r="C47" i="22"/>
  <c r="G47" i="22" s="1"/>
  <c r="C44" i="22"/>
  <c r="G44" i="22"/>
  <c r="C41" i="22"/>
  <c r="G41" i="22" s="1"/>
  <c r="C37" i="22"/>
  <c r="G37" i="22" s="1"/>
  <c r="C36" i="22"/>
  <c r="G36" i="22"/>
  <c r="C35" i="22"/>
  <c r="G35" i="22" s="1"/>
  <c r="C33" i="22"/>
  <c r="G33" i="22"/>
  <c r="C32" i="22"/>
  <c r="G32" i="22" s="1"/>
  <c r="C30" i="22"/>
  <c r="G30" i="22" s="1"/>
  <c r="C29" i="22"/>
  <c r="G29" i="22" s="1"/>
  <c r="C28" i="22"/>
  <c r="G28" i="22"/>
  <c r="C26" i="22"/>
  <c r="G26" i="22" s="1"/>
  <c r="C25" i="22"/>
  <c r="G25" i="22"/>
  <c r="C24" i="22"/>
  <c r="C22" i="22"/>
  <c r="G22" i="22"/>
  <c r="C21" i="22"/>
  <c r="G21" i="22" s="1"/>
  <c r="C15" i="22"/>
  <c r="G15" i="22" s="1"/>
  <c r="C14" i="22"/>
  <c r="G14" i="22" s="1"/>
  <c r="C13" i="22"/>
  <c r="G13" i="22"/>
  <c r="C12" i="22"/>
  <c r="G12" i="22" s="1"/>
  <c r="C11" i="22"/>
  <c r="G11" i="22"/>
  <c r="C8" i="22"/>
  <c r="G8" i="22" s="1"/>
  <c r="D6" i="22"/>
  <c r="C43" i="22"/>
  <c r="C31" i="22"/>
  <c r="G31" i="22" s="1"/>
  <c r="C57" i="22"/>
  <c r="G57" i="22" s="1"/>
  <c r="C34" i="22"/>
  <c r="G34" i="22" s="1"/>
  <c r="C42" i="22"/>
  <c r="G42" i="22" s="1"/>
  <c r="G43" i="22"/>
  <c r="E6" i="22"/>
  <c r="C7" i="22"/>
  <c r="G7" i="22"/>
  <c r="G24" i="22" l="1"/>
  <c r="C23" i="22"/>
  <c r="G23" i="22" s="1"/>
  <c r="C10" i="20"/>
  <c r="C27" i="22"/>
  <c r="G27" i="22" s="1"/>
  <c r="C46" i="22"/>
  <c r="C10" i="22"/>
  <c r="C51" i="22"/>
  <c r="C61" i="22"/>
  <c r="G61" i="22" s="1"/>
  <c r="C20" i="22"/>
  <c r="C38" i="22"/>
  <c r="G38" i="22" s="1"/>
  <c r="C8" i="20" l="1"/>
  <c r="J10" i="20"/>
  <c r="J8" i="20" s="1"/>
  <c r="G51" i="22"/>
  <c r="C50" i="22"/>
  <c r="G50" i="22" s="1"/>
  <c r="G20" i="22"/>
  <c r="C19" i="22"/>
  <c r="G19" i="22" s="1"/>
  <c r="C45" i="22"/>
  <c r="G45" i="22" s="1"/>
  <c r="G46" i="22"/>
  <c r="G10" i="22"/>
  <c r="C9" i="22"/>
  <c r="G9" i="22" l="1"/>
  <c r="C6" i="22"/>
  <c r="G6" i="22" s="1"/>
</calcChain>
</file>

<file path=xl/sharedStrings.xml><?xml version="1.0" encoding="utf-8"?>
<sst xmlns="http://schemas.openxmlformats.org/spreadsheetml/2006/main" count="164" uniqueCount="104">
  <si>
    <t>Dự án 2: Đa dạng hóa sinh kế, phát triển mô hình giảm nghèo</t>
  </si>
  <si>
    <t xml:space="preserve">Dự án 4: Phát triển giáo dục nghề nghiệp, việc làm bền vững </t>
  </si>
  <si>
    <t xml:space="preserve">Tiểu dự án 1: Phát triển giáo dục nghề nghiệp vùng khó khăn </t>
  </si>
  <si>
    <t>Tiểu dự án 3: Hỗ trợ việc làm bền vững</t>
  </si>
  <si>
    <t xml:space="preserve">Dự án 6: Truyền thông và giảm nghèo về thông tin </t>
  </si>
  <si>
    <t>Tiểu dự án 1: Giảm nghèo về thông tin</t>
  </si>
  <si>
    <t>I</t>
  </si>
  <si>
    <t>Tiểu dự án 2: Truyền thông về giảm nghèo đa chiều</t>
  </si>
  <si>
    <t>II</t>
  </si>
  <si>
    <t>Thành phố Vị Thanh</t>
  </si>
  <si>
    <t>Huyện Long Mỹ</t>
  </si>
  <si>
    <t>III</t>
  </si>
  <si>
    <t>IV</t>
  </si>
  <si>
    <t>Tổng số</t>
  </si>
  <si>
    <t>STT</t>
  </si>
  <si>
    <t>Danh mục dự án</t>
  </si>
  <si>
    <t>3=4+5</t>
  </si>
  <si>
    <t>Ghi chú</t>
  </si>
  <si>
    <t>Trong đó:</t>
  </si>
  <si>
    <t>VI</t>
  </si>
  <si>
    <t>IX</t>
  </si>
  <si>
    <t>TỔNG CỘNG</t>
  </si>
  <si>
    <t>Dự án 1: Giải quyết tình trạng thiếu đất ở, nhà ở, đất sản xuất, nước sinh hoạt</t>
  </si>
  <si>
    <t>Dự án 3: Phát triển sản xuất nông, lâm nghiệp,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</si>
  <si>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dân thiểu số và miền núi</t>
  </si>
  <si>
    <t>Sở Công thương</t>
  </si>
  <si>
    <t xml:space="preserve">Liên minh Hợp tác xã </t>
  </si>
  <si>
    <t xml:space="preserve">Tỉnh đoàn </t>
  </si>
  <si>
    <t xml:space="preserve">Hội Nông dân tỉnh </t>
  </si>
  <si>
    <t>Dự án 4: Đầu tư cơ sở hạ tầng thiết yếu, phục vụ sản xuất, đời sống trong vùng đồng bào dân tộc thiểu số và các đơn vị sự nghiệp công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</si>
  <si>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</si>
  <si>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</si>
  <si>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 xml:space="preserve">Sở Giáo dục và Đào tạo </t>
  </si>
  <si>
    <t xml:space="preserve">Huyện Long Mỹ </t>
  </si>
  <si>
    <t xml:space="preserve">Ban Dân tộc </t>
  </si>
  <si>
    <t xml:space="preserve">Trường Chính trị tỉnh </t>
  </si>
  <si>
    <t>Tiểu dự án 3: Dự án phát triển giáo dục nghề nghiệp và giải quyết việc làm cho người lao động vùng dân tộc thiểu số và miền núi</t>
  </si>
  <si>
    <t xml:space="preserve">Sở Lao động - Thương binh và Xã hội </t>
  </si>
  <si>
    <t xml:space="preserve">Tiểu dự án 4: Đào tạo nâng cao năng lực cho cộng đồng và cán bộ triển khai Chương trình ở các cấp </t>
  </si>
  <si>
    <t xml:space="preserve">V </t>
  </si>
  <si>
    <t xml:space="preserve">Dự án 6: Bảo tồn, phát huy giá trị văn hóa truyền thống tốt đẹp của các dân tộc thiểu số gắn với phát triển du lịch </t>
  </si>
  <si>
    <t xml:space="preserve">Sở Văn hóa, Thể thao và Du lịch </t>
  </si>
  <si>
    <t>Dự án 7: Chăm sóc sức khỏe nhân dân, nâng cao thể trạng, tầm vóc người dân tộc thiểu số; phòng chống suy dinh dưỡng trẻ em</t>
  </si>
  <si>
    <t xml:space="preserve">VII </t>
  </si>
  <si>
    <t xml:space="preserve">Dự án 8: Thực hiện bình đẳng giới và giải quyết những vấn đề cấp thiết đối với phụ nữ và trẻ em </t>
  </si>
  <si>
    <t xml:space="preserve">Hội Liên hiệp Phụ nữ tỉnh </t>
  </si>
  <si>
    <t xml:space="preserve">VIII </t>
  </si>
  <si>
    <t xml:space="preserve">Dự án 9: Đầu tư phát triển nhóm dân tộc thiểu số rất ít người và nhóm dân tộc còn nhiều khó khăn </t>
  </si>
  <si>
    <t xml:space="preserve">Tiểu dự án 2: Giảm thiểu tình tảo hôn và hôn nhân cận huyết thống trong vùng đồng bào dân tộc thiểu số và miền núi </t>
  </si>
  <si>
    <t>Dự án 10: Truyền thông, tuyên truyền, vận động trong vùng đồng bào dân tộc thiểu số và miền núi. Kiểm tra, giám sát đánh giá việc tổ chức thực hiện chương trình</t>
  </si>
  <si>
    <t xml:space="preserve">Sở Tư pháp </t>
  </si>
  <si>
    <t xml:space="preserve">Sở Thông tin và Truyền thông </t>
  </si>
  <si>
    <t>Tiểu dự án 2: Ứng dụng công nghệ thông tin hỗ trợ phát triển kinh tế - xã hội và đảm bảo an ninh trật tự vùng đồng bào dân tộc thiểu số và miền núi</t>
  </si>
  <si>
    <t xml:space="preserve">Tiểu dự án 3: Kiểm tra, giám sát, đánh giá, đào tạo, tập huấn tổ chức thực hiện Chương trình </t>
  </si>
  <si>
    <t xml:space="preserve">Sở Kế hoạch và Đầu tư </t>
  </si>
  <si>
    <t xml:space="preserve">Sở Tài chính </t>
  </si>
  <si>
    <t>Dự án 3: Tiếp tục thực hiện có hiệu quả cơ cấu lại ngành nông nghiệp, phát triển kinh tế nông thôn</t>
  </si>
  <si>
    <t>Nguồn ngân sách Trung ương</t>
  </si>
  <si>
    <t>Ngân sách địa phương</t>
  </si>
  <si>
    <t xml:space="preserve">Danh mục dự án </t>
  </si>
  <si>
    <t>5=6+7</t>
  </si>
  <si>
    <t>4</t>
  </si>
  <si>
    <t>2</t>
  </si>
  <si>
    <t>6</t>
  </si>
  <si>
    <t>7</t>
  </si>
  <si>
    <t>Dự án 5: Phát triển giáo dục đào tạo nâng cao chất lượng nguồn nhân lực</t>
  </si>
  <si>
    <t>5</t>
  </si>
  <si>
    <t>Sở Y tế (Chi cục Dân số - Kế hoạch hóa gia đình)</t>
  </si>
  <si>
    <t>Ngân sách Tỉnh đối ứng  từ nguồn sự nghiệp khác</t>
  </si>
  <si>
    <t>Ngân sách  huyện đối ứng</t>
  </si>
  <si>
    <t>Ngân sách Trung ương</t>
  </si>
  <si>
    <t>Ngân sách Tỉnh đối ứng (15%) từ nguồn sự nghiệp khác</t>
  </si>
  <si>
    <t>Đơn vị tính: Triệu đồng</t>
  </si>
  <si>
    <t>Văn phòng điều phối các Chương trình mục tiêu quốc gia tỉnh</t>
  </si>
  <si>
    <t>Tiểu dự án 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muối theo chuỗi giá trị</t>
  </si>
  <si>
    <t>Tiểu dự án 8: Thực hiện hiệu quả chương trình phát triển du lịch nông thôn trong xây dựng nông thôn mới giai đoạn 2021-2025 gắn với bảo tồn và phát huy các giá trị văn hóa truyền thống theo hướng bền vững, bao trùm và đa giá trị</t>
  </si>
  <si>
    <t>Tiểu dự án 9: Tiếp tục nâng cao chất lượng đào tạo nghề cho lao động nông thôn, gắn với nhu cầu của thị trường; hỗ trợ thúc đẩy và phát triển các mô hình khởi nghiệp, sáng tạo ở nông thôn</t>
  </si>
  <si>
    <r>
      <t xml:space="preserve">Phụ lục </t>
    </r>
    <r>
      <rPr>
        <b/>
        <sz val="12"/>
        <color rgb="FFFF0000"/>
        <rFont val="Times New Roman"/>
        <family val="1"/>
      </rPr>
      <t xml:space="preserve">số </t>
    </r>
    <r>
      <rPr>
        <b/>
        <sz val="12"/>
        <rFont val="Times New Roman"/>
        <family val="1"/>
      </rPr>
      <t xml:space="preserve">I
KẾ HOẠCH VỐN NGÂN SÁCH NHÀ NƯỚC NĂM 2024 
                           THỰC HIỆN CHƯƠNG TRÌNH  MỤC TIÊU QUỐC GIA PHÁT TRIỂN KINH TẾ - XÃ HỘI VÙNG ĐỒNG BÀO DÂN TỘC THIỂU SỐ VÀ MIỀN NÚI </t>
    </r>
  </si>
  <si>
    <t>(Kèm theo Quyết định số:             /QĐ-UBND ngày          tháng 12  năm 2023 của UBND tỉnh Hậu Giang)</t>
  </si>
  <si>
    <r>
      <t xml:space="preserve">Tiểu dự án 2: Bồi dưỡng kiến thức dân tộc; đào tạo dự bị đại học, đại học và sau đại học đáp ứng </t>
    </r>
    <r>
      <rPr>
        <sz val="12"/>
        <color rgb="FFFF0000"/>
        <rFont val="Times New Roman"/>
        <family val="1"/>
      </rPr>
      <t>nhu</t>
    </r>
    <r>
      <rPr>
        <sz val="12"/>
        <rFont val="Times New Roman"/>
        <family val="1"/>
      </rPr>
      <t xml:space="preserve"> cầu nhân lực cho vùng đồng bào dân tộc thiểu số và miền núi</t>
    </r>
  </si>
  <si>
    <r>
      <t xml:space="preserve">Tiểu dự án 1: Biểu dương, tôn vinh điển hình tiên tiến, phát huy vai trò của người có uy tín; phổ biến, giáo dục pháp luật, trợ giúp pháp </t>
    </r>
    <r>
      <rPr>
        <sz val="12"/>
        <color rgb="FFFF0000"/>
        <rFont val="Times New Roman"/>
        <family val="1"/>
      </rPr>
      <t>lý</t>
    </r>
    <r>
      <rPr>
        <sz val="12"/>
        <rFont val="Times New Roman"/>
        <family val="1"/>
      </rPr>
      <t xml:space="preserve">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r>
  </si>
  <si>
    <r>
      <t xml:space="preserve">Ban Dân tộc </t>
    </r>
    <r>
      <rPr>
        <i/>
        <sz val="12"/>
        <color rgb="FFFF0000"/>
        <rFont val="Times New Roman"/>
        <family val="1"/>
      </rPr>
      <t>tỉnh</t>
    </r>
  </si>
  <si>
    <t>6=7+8</t>
  </si>
  <si>
    <t>8</t>
  </si>
  <si>
    <t xml:space="preserve">Tổng số </t>
  </si>
  <si>
    <t>9</t>
  </si>
  <si>
    <t>10=11+12</t>
  </si>
  <si>
    <t>11</t>
  </si>
  <si>
    <t>12</t>
  </si>
  <si>
    <t>8=9+10</t>
  </si>
  <si>
    <t>Kế hoạch năm 2024 đã giao</t>
  </si>
  <si>
    <t>Kế hoạch năm 2024 điều chỉnh</t>
  </si>
  <si>
    <t>Tăng</t>
  </si>
  <si>
    <t>Giảm</t>
  </si>
  <si>
    <t xml:space="preserve">KẾ HOẠCH ĐIỀU CHỈNH VỐN NGÂN SÁCH NHÀ NƯỚC NĂM 2024
THỰC HIỆN CHƯƠNG TRÌNH MỤC TIÊU QUỐC GIA XÂY DỰNG NÔNG THÔN MỚI </t>
  </si>
  <si>
    <t>Ghi
 chú</t>
  </si>
  <si>
    <t>Nguồn vốn</t>
  </si>
  <si>
    <t>Đào tạo nghề cho lao động nông thôn (nghề nông nghiệp)</t>
  </si>
  <si>
    <t>Đào tạo nghề cho lao động nông thôn (nghề phi nông nghiệp)</t>
  </si>
  <si>
    <t>Tiểu dự án 2: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t>
  </si>
  <si>
    <t>(Kèm theo Tờ trình số 330/TTr-UBND ngày 01 tháng 11 năm 2024 của UBND huyện Phụng Hiệp)</t>
  </si>
  <si>
    <t xml:space="preserve">Phụ lục số I
KẾ HOẠCH ĐIỀU CHỈNH VỐN NGÂN SÁCH NHÀ NƯỚC NĂM 2024
THỰC HIỆN CHƯƠNG TRÌNH MỤC TIÊU QUỐC GIA GIẢM NGHÈO BỀN VỮNG </t>
  </si>
  <si>
    <t>Phụ lục số II</t>
  </si>
  <si>
    <t>Đơn vị tính: Triệu đồng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</si>
</sst>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 _$_-;\-* #,##0\ _$_-;_-* &quot;-&quot;\ _$_-;_-@_-"/>
    <numFmt numFmtId="165" formatCode="#,##0;[Red]#,##0"/>
    <numFmt numFmtId="166" formatCode="_-* #,##0.0\ _$_-;\-* #,##0.0\ _$_-;_-* &quot;-&quot;\ _$_-;_-@_-"/>
    <numFmt numFmtId="167" formatCode="#,##0.000"/>
    <numFmt numFmtId="168" formatCode="#,##0.000_);\(#,##0.000\)"/>
  </numFmts>
  <fonts count="29" x14ac:knownFonts="1">
    <font>
      <sz val="11"/>
      <color theme="1"/>
      <name val="Calibri"/>
      <family val="2"/>
      <scheme val="minor"/>
    </font>
    <font>
      <b/>
      <sz val="13"/>
      <name val="Times New Roman"/>
      <family val="1"/>
    </font>
    <font>
      <sz val="13"/>
      <name val="Times New Roman"/>
      <family val="1"/>
    </font>
    <font>
      <i/>
      <sz val="13"/>
      <name val="Times New Roman"/>
      <family val="1"/>
    </font>
    <font>
      <sz val="11"/>
      <color theme="1"/>
      <name val="Calibri"/>
      <family val="2"/>
      <scheme val="minor"/>
    </font>
    <font>
      <sz val="8"/>
      <name val="Calibri"/>
      <family val="2"/>
      <scheme val="minor"/>
    </font>
    <font>
      <sz val="12"/>
      <name val="Times New Roman"/>
      <family val="1"/>
    </font>
    <font>
      <i/>
      <sz val="10"/>
      <name val="Times New Roman"/>
      <family val="1"/>
    </font>
    <font>
      <b/>
      <sz val="14"/>
      <name val="Times New Roman"/>
      <family val="1"/>
    </font>
    <font>
      <i/>
      <sz val="12"/>
      <name val="Times New Roman"/>
      <family val="1"/>
    </font>
    <font>
      <b/>
      <sz val="12"/>
      <name val="Times New Roman"/>
      <family val="1"/>
    </font>
    <font>
      <b/>
      <i/>
      <sz val="10"/>
      <name val="Times New Roman"/>
      <family val="1"/>
    </font>
    <font>
      <sz val="11"/>
      <color theme="1"/>
      <name val="Times New Roman"/>
      <family val="1"/>
    </font>
    <font>
      <i/>
      <sz val="12"/>
      <name val="Times New Roman"/>
      <family val="1"/>
      <charset val="163"/>
    </font>
    <font>
      <b/>
      <sz val="11"/>
      <color theme="1"/>
      <name val="Times New Roman"/>
      <family val="1"/>
    </font>
    <font>
      <b/>
      <sz val="10"/>
      <name val="Times New Roman"/>
      <family val="1"/>
    </font>
    <font>
      <sz val="10"/>
      <name val="Times New Roman"/>
      <family val="1"/>
    </font>
    <font>
      <sz val="11"/>
      <color rgb="FF0070C0"/>
      <name val="Times New Roman"/>
      <family val="1"/>
    </font>
    <font>
      <sz val="11"/>
      <color rgb="FFFF0000"/>
      <name val="Times New Roman"/>
      <family val="1"/>
    </font>
    <font>
      <sz val="11"/>
      <name val="Times New Roman"/>
      <family val="1"/>
    </font>
    <font>
      <sz val="12"/>
      <color rgb="FFFF0000"/>
      <name val="Times New Roman"/>
      <family val="1"/>
    </font>
    <font>
      <sz val="12"/>
      <color theme="1"/>
      <name val="Calibri"/>
      <family val="2"/>
      <scheme val="minor"/>
    </font>
    <font>
      <sz val="11"/>
      <color rgb="FF000000"/>
      <name val="Calibri"/>
      <family val="2"/>
      <scheme val="minor"/>
    </font>
    <font>
      <i/>
      <sz val="12"/>
      <color rgb="FFFF0000"/>
      <name val="Times New Roman"/>
      <family val="1"/>
    </font>
    <font>
      <i/>
      <sz val="11"/>
      <color theme="1"/>
      <name val="Times New Roman"/>
      <family val="1"/>
    </font>
    <font>
      <i/>
      <sz val="11"/>
      <color rgb="FF0070C0"/>
      <name val="Times New Roman"/>
      <family val="1"/>
    </font>
    <font>
      <i/>
      <sz val="11"/>
      <color rgb="FFFF0000"/>
      <name val="Times New Roman"/>
      <family val="1"/>
    </font>
    <font>
      <b/>
      <sz val="12"/>
      <color rgb="FFFF0000"/>
      <name val="Times New Roman"/>
      <family val="1"/>
    </font>
    <font>
      <i/>
      <sz val="12"/>
      <color rgb="FFFF0000"/>
      <name val="Times New Roman"/>
      <family val="1"/>
      <charset val="163"/>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0" fontId="21" fillId="0" borderId="0"/>
    <xf numFmtId="43" fontId="21" fillId="0" borderId="0" applyFont="0" applyFill="0" applyBorder="0" applyAlignment="0" applyProtection="0"/>
    <xf numFmtId="0" fontId="4" fillId="0" borderId="0"/>
    <xf numFmtId="41" fontId="21" fillId="0" borderId="0" applyFont="0" applyFill="0" applyBorder="0" applyAlignment="0" applyProtection="0"/>
    <xf numFmtId="43" fontId="22" fillId="0" borderId="0" applyFont="0" applyFill="0" applyBorder="0" applyAlignment="0" applyProtection="0"/>
    <xf numFmtId="0" fontId="22" fillId="0" borderId="0" applyAlignment="0"/>
  </cellStyleXfs>
  <cellXfs count="113">
    <xf numFmtId="0" fontId="0" fillId="0" borderId="0" xfId="0"/>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4" fillId="0" borderId="0" xfId="0" applyFont="1" applyAlignment="1">
      <alignment horizontal="center" vertical="center"/>
    </xf>
    <xf numFmtId="0" fontId="15" fillId="0" borderId="1" xfId="0" applyFont="1" applyBorder="1" applyAlignment="1">
      <alignment horizontal="center" vertical="center"/>
    </xf>
    <xf numFmtId="0" fontId="14" fillId="0" borderId="0" xfId="0" applyFont="1" applyAlignment="1">
      <alignment vertical="center"/>
    </xf>
    <xf numFmtId="0" fontId="6" fillId="0" borderId="1" xfId="0" applyFont="1" applyBorder="1" applyAlignment="1">
      <alignment horizontal="center" vertical="center"/>
    </xf>
    <xf numFmtId="0" fontId="16" fillId="0" borderId="1" xfId="0" applyFont="1" applyBorder="1" applyAlignment="1">
      <alignment horizontal="center" vertical="center"/>
    </xf>
    <xf numFmtId="0" fontId="6" fillId="0" borderId="1" xfId="0" applyFont="1" applyBorder="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0" fontId="16" fillId="0" borderId="1" xfId="0" applyFont="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center" vertical="center"/>
    </xf>
    <xf numFmtId="0" fontId="1"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24" fillId="0" borderId="0" xfId="0" applyFont="1" applyAlignment="1">
      <alignment vertical="center"/>
    </xf>
    <xf numFmtId="0" fontId="7" fillId="0" borderId="1" xfId="0"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10"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9" fillId="0" borderId="0" xfId="0" applyFont="1" applyAlignment="1">
      <alignment horizontal="justify" vertical="center" wrapText="1"/>
    </xf>
    <xf numFmtId="166" fontId="10" fillId="0" borderId="1" xfId="1" applyNumberFormat="1" applyFont="1" applyBorder="1" applyAlignment="1">
      <alignment horizontal="center" vertical="center" wrapText="1"/>
    </xf>
    <xf numFmtId="166" fontId="6" fillId="0" borderId="0" xfId="1" applyNumberFormat="1" applyFont="1" applyAlignment="1">
      <alignment horizontal="right" vertical="center"/>
    </xf>
    <xf numFmtId="166" fontId="14" fillId="0" borderId="0" xfId="0" applyNumberFormat="1" applyFont="1" applyAlignment="1">
      <alignment vertical="center"/>
    </xf>
    <xf numFmtId="164" fontId="10" fillId="0" borderId="1" xfId="1" applyFont="1" applyBorder="1" applyAlignment="1">
      <alignment vertical="center"/>
    </xf>
    <xf numFmtId="164" fontId="9" fillId="0" borderId="1" xfId="1" applyFont="1" applyBorder="1" applyAlignment="1">
      <alignment vertical="center"/>
    </xf>
    <xf numFmtId="164" fontId="6" fillId="0" borderId="1" xfId="1" applyFont="1" applyBorder="1" applyAlignment="1">
      <alignment vertical="center"/>
    </xf>
    <xf numFmtId="164" fontId="9" fillId="0" borderId="1" xfId="1" applyFont="1" applyBorder="1" applyAlignment="1">
      <alignment vertical="center" wrapText="1"/>
    </xf>
    <xf numFmtId="166" fontId="9" fillId="0" borderId="1" xfId="1" quotePrefix="1" applyNumberFormat="1" applyFont="1" applyBorder="1" applyAlignment="1">
      <alignment horizontal="center" vertical="center" wrapText="1"/>
    </xf>
    <xf numFmtId="164" fontId="6" fillId="0" borderId="0" xfId="1" applyFont="1" applyFill="1" applyAlignment="1">
      <alignment vertical="top"/>
    </xf>
    <xf numFmtId="164" fontId="10" fillId="0" borderId="0" xfId="1" applyFont="1" applyFill="1" applyAlignment="1">
      <alignment vertical="top"/>
    </xf>
    <xf numFmtId="164" fontId="14" fillId="0" borderId="0" xfId="0" applyNumberFormat="1" applyFont="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164" fontId="2" fillId="2" borderId="0" xfId="1" applyFont="1" applyFill="1" applyBorder="1" applyAlignment="1">
      <alignment vertical="center"/>
    </xf>
    <xf numFmtId="164" fontId="10" fillId="2" borderId="1" xfId="1" applyFont="1" applyFill="1" applyBorder="1" applyAlignment="1">
      <alignment horizontal="center" vertical="center" wrapText="1"/>
    </xf>
    <xf numFmtId="0" fontId="1" fillId="2" borderId="0" xfId="0" applyFont="1" applyFill="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65" fontId="1" fillId="0" borderId="1" xfId="0" applyNumberFormat="1"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vertical="center"/>
    </xf>
    <xf numFmtId="0" fontId="10" fillId="0" borderId="0" xfId="0" applyFont="1" applyAlignment="1">
      <alignment horizontal="center" vertical="center" wrapText="1"/>
    </xf>
    <xf numFmtId="0" fontId="6" fillId="0" borderId="0" xfId="0" applyFont="1" applyAlignment="1">
      <alignment vertical="top"/>
    </xf>
    <xf numFmtId="0" fontId="3"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left" vertical="top" wrapText="1"/>
    </xf>
    <xf numFmtId="0" fontId="11" fillId="0" borderId="1" xfId="0" applyFont="1" applyBorder="1" applyAlignment="1">
      <alignment horizontal="center" vertical="center" wrapText="1"/>
    </xf>
    <xf numFmtId="164" fontId="10" fillId="0" borderId="0" xfId="0" applyNumberFormat="1"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vertical="center" wrapText="1"/>
    </xf>
    <xf numFmtId="0" fontId="10" fillId="0" borderId="0" xfId="0" applyFont="1" applyAlignment="1">
      <alignment vertical="center"/>
    </xf>
    <xf numFmtId="167" fontId="6" fillId="0" borderId="0" xfId="0" applyNumberFormat="1" applyFont="1" applyAlignment="1">
      <alignment vertical="center"/>
    </xf>
    <xf numFmtId="164" fontId="6" fillId="0" borderId="0" xfId="0" applyNumberFormat="1" applyFont="1" applyAlignment="1">
      <alignment vertical="center"/>
    </xf>
    <xf numFmtId="0" fontId="7" fillId="0" borderId="0" xfId="0" applyFont="1" applyAlignment="1">
      <alignment vertical="top" wrapText="1"/>
    </xf>
    <xf numFmtId="167" fontId="1" fillId="2" borderId="1" xfId="1" applyNumberFormat="1" applyFont="1" applyFill="1" applyBorder="1" applyAlignment="1">
      <alignment horizontal="right" vertical="center" wrapText="1"/>
    </xf>
    <xf numFmtId="167" fontId="1" fillId="0" borderId="1" xfId="1" applyNumberFormat="1" applyFont="1" applyFill="1" applyBorder="1" applyAlignment="1">
      <alignment horizontal="right" vertical="center" wrapText="1"/>
    </xf>
    <xf numFmtId="167" fontId="2" fillId="0" borderId="1" xfId="1" applyNumberFormat="1" applyFont="1" applyFill="1" applyBorder="1" applyAlignment="1">
      <alignment horizontal="right" vertical="center" wrapText="1"/>
    </xf>
    <xf numFmtId="167" fontId="10" fillId="0" borderId="1" xfId="1" applyNumberFormat="1" applyFont="1" applyFill="1" applyBorder="1" applyAlignment="1">
      <alignment horizontal="right" vertical="center"/>
    </xf>
    <xf numFmtId="167" fontId="6" fillId="0" borderId="1" xfId="1" applyNumberFormat="1" applyFont="1" applyFill="1" applyBorder="1" applyAlignment="1">
      <alignment vertical="center"/>
    </xf>
    <xf numFmtId="167" fontId="6" fillId="0" borderId="1" xfId="1" applyNumberFormat="1" applyFont="1" applyFill="1" applyBorder="1" applyAlignment="1">
      <alignment horizontal="right" vertical="center"/>
    </xf>
    <xf numFmtId="168" fontId="10" fillId="0" borderId="1" xfId="1" applyNumberFormat="1" applyFont="1" applyFill="1" applyBorder="1" applyAlignment="1">
      <alignment horizontal="right" vertical="center"/>
    </xf>
    <xf numFmtId="3" fontId="13" fillId="0" borderId="2" xfId="0" applyNumberFormat="1" applyFont="1" applyBorder="1" applyAlignment="1">
      <alignment horizontal="right" vertical="center"/>
    </xf>
    <xf numFmtId="0" fontId="10" fillId="0" borderId="0" xfId="0" applyFont="1" applyAlignment="1">
      <alignment horizontal="center" vertical="center" wrapText="1"/>
    </xf>
    <xf numFmtId="0" fontId="28" fillId="0" borderId="0" xfId="0" applyFont="1" applyAlignment="1">
      <alignment horizontal="center" vertical="center" wrapText="1"/>
    </xf>
    <xf numFmtId="164" fontId="1" fillId="2" borderId="3" xfId="1" applyFont="1" applyFill="1" applyBorder="1" applyAlignment="1">
      <alignment horizontal="center" vertical="center" wrapText="1"/>
    </xf>
    <xf numFmtId="164" fontId="1" fillId="2" borderId="4" xfId="1" applyFont="1" applyFill="1" applyBorder="1" applyAlignment="1">
      <alignment horizontal="center" vertical="center" wrapText="1"/>
    </xf>
    <xf numFmtId="164" fontId="10" fillId="2" borderId="5" xfId="1" applyFont="1" applyFill="1" applyBorder="1" applyAlignment="1">
      <alignment horizontal="center" vertical="center" wrapText="1"/>
    </xf>
    <xf numFmtId="164" fontId="10" fillId="2" borderId="8" xfId="1" applyFont="1" applyFill="1" applyBorder="1" applyAlignment="1">
      <alignment horizontal="center" vertical="center" wrapText="1"/>
    </xf>
    <xf numFmtId="164" fontId="10" fillId="2" borderId="6" xfId="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right" vertical="center"/>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10" fillId="2" borderId="3" xfId="1" applyFont="1" applyFill="1" applyBorder="1" applyAlignment="1">
      <alignment horizontal="center" vertical="center" wrapText="1"/>
    </xf>
    <xf numFmtId="164" fontId="10" fillId="2" borderId="7" xfId="1" applyFont="1" applyFill="1" applyBorder="1" applyAlignment="1">
      <alignment horizontal="center" vertical="center" wrapText="1"/>
    </xf>
    <xf numFmtId="164" fontId="10" fillId="2" borderId="4" xfId="1" applyFont="1" applyFill="1" applyBorder="1" applyAlignment="1">
      <alignment horizontal="center" vertical="center" wrapText="1"/>
    </xf>
    <xf numFmtId="0" fontId="1" fillId="2" borderId="4" xfId="0" applyFont="1" applyFill="1" applyBorder="1" applyAlignment="1">
      <alignment horizontal="center" vertical="center"/>
    </xf>
    <xf numFmtId="164" fontId="10"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9" fillId="0" borderId="0" xfId="0" applyFont="1" applyAlignment="1">
      <alignment horizontal="right" vertical="top"/>
    </xf>
    <xf numFmtId="0" fontId="3" fillId="0" borderId="0" xfId="0" applyFont="1" applyAlignment="1">
      <alignment horizontal="center" vertical="center"/>
    </xf>
    <xf numFmtId="0" fontId="9" fillId="2" borderId="1" xfId="0" applyFont="1" applyFill="1" applyBorder="1" applyAlignment="1">
      <alignment horizontal="center" vertical="center" wrapText="1"/>
    </xf>
    <xf numFmtId="164" fontId="9" fillId="2" borderId="1" xfId="1" applyFont="1" applyFill="1" applyBorder="1" applyAlignment="1">
      <alignment horizontal="center" vertical="center" wrapText="1"/>
    </xf>
    <xf numFmtId="164" fontId="9" fillId="2" borderId="1" xfId="1" quotePrefix="1" applyFont="1" applyFill="1" applyBorder="1" applyAlignment="1">
      <alignment horizontal="center" vertical="center" wrapText="1"/>
    </xf>
    <xf numFmtId="164" fontId="9" fillId="2" borderId="1" xfId="1" quotePrefix="1" applyFont="1" applyFill="1" applyBorder="1" applyAlignment="1">
      <alignment vertical="center" wrapText="1"/>
    </xf>
    <xf numFmtId="0" fontId="9" fillId="2" borderId="1" xfId="0" applyFont="1" applyFill="1" applyBorder="1" applyAlignment="1">
      <alignment horizontal="center" vertical="center"/>
    </xf>
    <xf numFmtId="0" fontId="10" fillId="2" borderId="0" xfId="0" applyFont="1" applyFill="1" applyAlignment="1">
      <alignment vertical="center"/>
    </xf>
    <xf numFmtId="164" fontId="9" fillId="0" borderId="1" xfId="1" applyFont="1" applyFill="1" applyBorder="1" applyAlignment="1">
      <alignment vertical="center" wrapText="1"/>
    </xf>
    <xf numFmtId="164" fontId="9" fillId="0" borderId="1" xfId="1" quotePrefix="1" applyFont="1" applyFill="1" applyBorder="1" applyAlignment="1">
      <alignment horizontal="center" vertical="center" wrapText="1"/>
    </xf>
    <xf numFmtId="164" fontId="9" fillId="0" borderId="1" xfId="1" applyFont="1" applyFill="1" applyBorder="1" applyAlignment="1">
      <alignment horizontal="center" vertical="center" wrapText="1"/>
    </xf>
    <xf numFmtId="164" fontId="9" fillId="0" borderId="0" xfId="1" applyFont="1" applyFill="1" applyAlignment="1">
      <alignment vertical="center" wrapText="1"/>
    </xf>
  </cellXfs>
  <cellStyles count="8">
    <cellStyle name="Comma [0]" xfId="1" builtinId="6"/>
    <cellStyle name="Comma [0] 15" xfId="5"/>
    <cellStyle name="Comma 530" xfId="6"/>
    <cellStyle name="Comma 535 2" xfId="3"/>
    <cellStyle name="Normal" xfId="0" builtinId="0"/>
    <cellStyle name="Normal 10 2" xfId="4"/>
    <cellStyle name="Normal 178" xfId="7"/>
    <cellStyle name="Normal 18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8"/>
  <sheetViews>
    <sheetView topLeftCell="A55" zoomScaleNormal="100" workbookViewId="0">
      <selection activeCell="B29" sqref="B29"/>
    </sheetView>
  </sheetViews>
  <sheetFormatPr defaultColWidth="8.85546875" defaultRowHeight="15.75" x14ac:dyDescent="0.25"/>
  <cols>
    <col min="1" max="1" width="5.85546875" style="2" customWidth="1"/>
    <col min="2" max="2" width="66.85546875" style="3" customWidth="1"/>
    <col min="3" max="3" width="10.42578125" style="4" bestFit="1" customWidth="1"/>
    <col min="4" max="4" width="13.7109375" style="34" bestFit="1" customWidth="1"/>
    <col min="5" max="5" width="14.28515625" style="34" customWidth="1"/>
    <col min="6" max="6" width="7.85546875" style="18" customWidth="1"/>
    <col min="7" max="7" width="8.85546875" style="1"/>
    <col min="8" max="8" width="19" style="1" customWidth="1"/>
    <col min="9" max="9" width="12.140625" style="1" bestFit="1" customWidth="1"/>
    <col min="10" max="16384" width="8.85546875" style="1"/>
  </cols>
  <sheetData>
    <row r="1" spans="1:9" ht="77.25" customHeight="1" x14ac:dyDescent="0.25">
      <c r="A1" s="80" t="s">
        <v>77</v>
      </c>
      <c r="B1" s="80"/>
      <c r="C1" s="80"/>
      <c r="D1" s="80"/>
      <c r="E1" s="80"/>
      <c r="F1" s="80"/>
    </row>
    <row r="2" spans="1:9" ht="27.75" customHeight="1" x14ac:dyDescent="0.25">
      <c r="A2" s="81" t="s">
        <v>78</v>
      </c>
      <c r="B2" s="81"/>
      <c r="C2" s="81"/>
      <c r="D2" s="81"/>
      <c r="E2" s="81"/>
      <c r="F2" s="81"/>
    </row>
    <row r="3" spans="1:9" ht="24.75" customHeight="1" x14ac:dyDescent="0.25">
      <c r="D3" s="79" t="s">
        <v>72</v>
      </c>
      <c r="E3" s="79"/>
      <c r="F3" s="79"/>
    </row>
    <row r="4" spans="1:9" ht="91.5" customHeight="1" x14ac:dyDescent="0.25">
      <c r="A4" s="7" t="s">
        <v>14</v>
      </c>
      <c r="B4" s="6" t="s">
        <v>15</v>
      </c>
      <c r="C4" s="5" t="s">
        <v>13</v>
      </c>
      <c r="D4" s="33" t="s">
        <v>57</v>
      </c>
      <c r="E4" s="33" t="s">
        <v>71</v>
      </c>
      <c r="F4" s="5" t="s">
        <v>17</v>
      </c>
    </row>
    <row r="5" spans="1:9" s="25" customFormat="1" x14ac:dyDescent="0.25">
      <c r="A5" s="22">
        <v>1</v>
      </c>
      <c r="B5" s="22">
        <v>2</v>
      </c>
      <c r="C5" s="23" t="s">
        <v>16</v>
      </c>
      <c r="D5" s="40" t="s">
        <v>61</v>
      </c>
      <c r="E5" s="40" t="s">
        <v>66</v>
      </c>
      <c r="F5" s="23"/>
    </row>
    <row r="6" spans="1:9" s="8" customFormat="1" ht="22.5" customHeight="1" x14ac:dyDescent="0.25">
      <c r="A6" s="6"/>
      <c r="B6" s="6" t="s">
        <v>21</v>
      </c>
      <c r="C6" s="36">
        <f>+C7+C9+C16+C19+C34+C38+C42+C45+C50</f>
        <v>14774</v>
      </c>
      <c r="D6" s="36">
        <f t="shared" ref="D6:E6" si="0">+D7+D9+D16+D19+D34+D38+D42+D45+D50</f>
        <v>12846</v>
      </c>
      <c r="E6" s="36">
        <f t="shared" si="0"/>
        <v>1928</v>
      </c>
      <c r="F6" s="7"/>
      <c r="G6" s="43">
        <f>+C6-D6-E6</f>
        <v>0</v>
      </c>
    </row>
    <row r="7" spans="1:9" s="10" customFormat="1" ht="31.5" x14ac:dyDescent="0.25">
      <c r="A7" s="6" t="s">
        <v>6</v>
      </c>
      <c r="B7" s="29" t="s">
        <v>22</v>
      </c>
      <c r="C7" s="36">
        <f t="shared" ref="C7:C67" si="1">D7+E7</f>
        <v>1484</v>
      </c>
      <c r="D7" s="36">
        <v>1290</v>
      </c>
      <c r="E7" s="36">
        <v>194</v>
      </c>
      <c r="F7" s="9"/>
      <c r="G7" s="43">
        <f t="shared" ref="G7:G67" si="2">+C7-D7-E7</f>
        <v>0</v>
      </c>
      <c r="H7" s="8"/>
      <c r="I7" s="35"/>
    </row>
    <row r="8" spans="1:9" s="25" customFormat="1" ht="18.75" customHeight="1" x14ac:dyDescent="0.25">
      <c r="A8" s="22"/>
      <c r="B8" s="30" t="s">
        <v>10</v>
      </c>
      <c r="C8" s="37">
        <f t="shared" si="1"/>
        <v>1484</v>
      </c>
      <c r="D8" s="37">
        <v>1290</v>
      </c>
      <c r="E8" s="37">
        <v>194</v>
      </c>
      <c r="F8" s="26"/>
      <c r="G8" s="43">
        <f t="shared" si="2"/>
        <v>0</v>
      </c>
      <c r="H8" s="8"/>
    </row>
    <row r="9" spans="1:9" s="10" customFormat="1" ht="54" customHeight="1" x14ac:dyDescent="0.25">
      <c r="A9" s="6" t="s">
        <v>8</v>
      </c>
      <c r="B9" s="29" t="s">
        <v>23</v>
      </c>
      <c r="C9" s="36">
        <f>+C10</f>
        <v>1966</v>
      </c>
      <c r="D9" s="36">
        <v>1705</v>
      </c>
      <c r="E9" s="36">
        <v>261</v>
      </c>
      <c r="F9" s="9"/>
      <c r="G9" s="43">
        <f t="shared" si="2"/>
        <v>0</v>
      </c>
      <c r="H9" s="8"/>
    </row>
    <row r="10" spans="1:9" ht="47.25" x14ac:dyDescent="0.25">
      <c r="A10" s="11">
        <v>1</v>
      </c>
      <c r="B10" s="31" t="s">
        <v>24</v>
      </c>
      <c r="C10" s="38">
        <f>+SUM(C11:C15)</f>
        <v>1966</v>
      </c>
      <c r="D10" s="38">
        <v>1705</v>
      </c>
      <c r="E10" s="38">
        <v>261</v>
      </c>
      <c r="F10" s="12"/>
      <c r="G10" s="43">
        <f t="shared" si="2"/>
        <v>0</v>
      </c>
      <c r="H10" s="8"/>
    </row>
    <row r="11" spans="1:9" s="25" customFormat="1" ht="17.25" customHeight="1" x14ac:dyDescent="0.25">
      <c r="A11" s="22"/>
      <c r="B11" s="30" t="s">
        <v>25</v>
      </c>
      <c r="C11" s="37">
        <f>D11+E11</f>
        <v>40</v>
      </c>
      <c r="D11" s="37">
        <v>34</v>
      </c>
      <c r="E11" s="39">
        <v>6</v>
      </c>
      <c r="F11" s="20"/>
      <c r="G11" s="43">
        <f t="shared" si="2"/>
        <v>0</v>
      </c>
      <c r="H11" s="8"/>
    </row>
    <row r="12" spans="1:9" s="27" customFormat="1" ht="22.9" customHeight="1" x14ac:dyDescent="0.25">
      <c r="A12" s="23"/>
      <c r="B12" s="30" t="s">
        <v>26</v>
      </c>
      <c r="C12" s="37">
        <f t="shared" si="1"/>
        <v>40</v>
      </c>
      <c r="D12" s="39">
        <v>34</v>
      </c>
      <c r="E12" s="39">
        <v>6</v>
      </c>
      <c r="F12" s="20"/>
      <c r="G12" s="43">
        <f t="shared" si="2"/>
        <v>0</v>
      </c>
      <c r="H12" s="8"/>
    </row>
    <row r="13" spans="1:9" s="27" customFormat="1" ht="22.5" customHeight="1" x14ac:dyDescent="0.25">
      <c r="A13" s="23"/>
      <c r="B13" s="30" t="s">
        <v>27</v>
      </c>
      <c r="C13" s="37">
        <f t="shared" si="1"/>
        <v>40</v>
      </c>
      <c r="D13" s="39">
        <v>34</v>
      </c>
      <c r="E13" s="39">
        <v>6</v>
      </c>
      <c r="F13" s="20"/>
      <c r="G13" s="43">
        <f t="shared" si="2"/>
        <v>0</v>
      </c>
      <c r="H13" s="8"/>
    </row>
    <row r="14" spans="1:9" s="27" customFormat="1" ht="22.9" customHeight="1" x14ac:dyDescent="0.25">
      <c r="A14" s="23"/>
      <c r="B14" s="30" t="s">
        <v>28</v>
      </c>
      <c r="C14" s="37">
        <f t="shared" si="1"/>
        <v>40</v>
      </c>
      <c r="D14" s="39">
        <v>34</v>
      </c>
      <c r="E14" s="39">
        <v>6</v>
      </c>
      <c r="F14" s="20"/>
      <c r="G14" s="43">
        <f t="shared" si="2"/>
        <v>0</v>
      </c>
      <c r="H14" s="8"/>
    </row>
    <row r="15" spans="1:9" s="27" customFormat="1" ht="24.6" customHeight="1" x14ac:dyDescent="0.25">
      <c r="A15" s="23"/>
      <c r="B15" s="30" t="s">
        <v>10</v>
      </c>
      <c r="C15" s="37">
        <f t="shared" si="1"/>
        <v>1806</v>
      </c>
      <c r="D15" s="37">
        <v>1569</v>
      </c>
      <c r="E15" s="39">
        <v>237</v>
      </c>
      <c r="F15" s="20"/>
      <c r="G15" s="43">
        <f t="shared" si="2"/>
        <v>0</v>
      </c>
      <c r="H15" s="8"/>
    </row>
    <row r="16" spans="1:9" ht="47.25" x14ac:dyDescent="0.25">
      <c r="A16" s="6" t="s">
        <v>11</v>
      </c>
      <c r="B16" s="29" t="s">
        <v>29</v>
      </c>
      <c r="C16" s="36">
        <f>+C17</f>
        <v>1204</v>
      </c>
      <c r="D16" s="36">
        <v>1047</v>
      </c>
      <c r="E16" s="36">
        <v>157</v>
      </c>
      <c r="F16" s="12"/>
      <c r="G16" s="43">
        <f t="shared" si="2"/>
        <v>0</v>
      </c>
      <c r="H16" s="8"/>
    </row>
    <row r="17" spans="1:8" s="14" customFormat="1" ht="31.5" x14ac:dyDescent="0.25">
      <c r="A17" s="11"/>
      <c r="B17" s="31" t="s">
        <v>30</v>
      </c>
      <c r="C17" s="38">
        <f>+C18</f>
        <v>1204</v>
      </c>
      <c r="D17" s="38">
        <v>1047</v>
      </c>
      <c r="E17" s="38">
        <v>157</v>
      </c>
      <c r="F17" s="12"/>
      <c r="G17" s="43">
        <f t="shared" si="2"/>
        <v>0</v>
      </c>
      <c r="H17" s="8"/>
    </row>
    <row r="18" spans="1:8" s="27" customFormat="1" x14ac:dyDescent="0.25">
      <c r="A18" s="23"/>
      <c r="B18" s="30" t="s">
        <v>10</v>
      </c>
      <c r="C18" s="37">
        <f>D18+E18</f>
        <v>1204</v>
      </c>
      <c r="D18" s="37">
        <v>1047</v>
      </c>
      <c r="E18" s="37">
        <v>157</v>
      </c>
      <c r="F18" s="26"/>
      <c r="G18" s="43">
        <f t="shared" si="2"/>
        <v>0</v>
      </c>
      <c r="H18" s="8"/>
    </row>
    <row r="19" spans="1:8" s="15" customFormat="1" ht="31.5" x14ac:dyDescent="0.25">
      <c r="A19" s="6" t="s">
        <v>12</v>
      </c>
      <c r="B19" s="29" t="s">
        <v>65</v>
      </c>
      <c r="C19" s="36">
        <f>+C20+C23+C27+C31</f>
        <v>3068</v>
      </c>
      <c r="D19" s="36">
        <v>2669</v>
      </c>
      <c r="E19" s="36">
        <v>399</v>
      </c>
      <c r="F19" s="12"/>
      <c r="G19" s="43">
        <f t="shared" si="2"/>
        <v>0</v>
      </c>
      <c r="H19" s="8"/>
    </row>
    <row r="20" spans="1:8" s="15" customFormat="1" ht="63" x14ac:dyDescent="0.25">
      <c r="A20" s="11">
        <v>1</v>
      </c>
      <c r="B20" s="31" t="s">
        <v>31</v>
      </c>
      <c r="C20" s="38">
        <f>+C21+C22</f>
        <v>628</v>
      </c>
      <c r="D20" s="38">
        <v>545</v>
      </c>
      <c r="E20" s="38">
        <v>83</v>
      </c>
      <c r="F20" s="12"/>
      <c r="G20" s="43">
        <f t="shared" si="2"/>
        <v>0</v>
      </c>
      <c r="H20" s="8"/>
    </row>
    <row r="21" spans="1:8" s="28" customFormat="1" x14ac:dyDescent="0.25">
      <c r="A21" s="23"/>
      <c r="B21" s="30" t="s">
        <v>32</v>
      </c>
      <c r="C21" s="37">
        <f t="shared" si="1"/>
        <v>64</v>
      </c>
      <c r="D21" s="39">
        <v>55</v>
      </c>
      <c r="E21" s="39">
        <v>9</v>
      </c>
      <c r="F21" s="26"/>
      <c r="G21" s="43">
        <f t="shared" si="2"/>
        <v>0</v>
      </c>
      <c r="H21" s="8"/>
    </row>
    <row r="22" spans="1:8" s="28" customFormat="1" ht="18.75" customHeight="1" x14ac:dyDescent="0.25">
      <c r="A22" s="23"/>
      <c r="B22" s="30" t="s">
        <v>33</v>
      </c>
      <c r="C22" s="37">
        <f t="shared" si="1"/>
        <v>564</v>
      </c>
      <c r="D22" s="39">
        <v>490</v>
      </c>
      <c r="E22" s="39">
        <v>74</v>
      </c>
      <c r="F22" s="26"/>
      <c r="G22" s="43">
        <f t="shared" si="2"/>
        <v>0</v>
      </c>
      <c r="H22" s="8"/>
    </row>
    <row r="23" spans="1:8" s="14" customFormat="1" ht="47.25" x14ac:dyDescent="0.25">
      <c r="A23" s="13">
        <v>2</v>
      </c>
      <c r="B23" s="31" t="s">
        <v>79</v>
      </c>
      <c r="C23" s="38">
        <f>+C24+C25+C26</f>
        <v>1105</v>
      </c>
      <c r="D23" s="38">
        <v>961</v>
      </c>
      <c r="E23" s="38">
        <v>144</v>
      </c>
      <c r="F23" s="12"/>
      <c r="G23" s="43">
        <f t="shared" si="2"/>
        <v>0</v>
      </c>
      <c r="H23" s="8"/>
    </row>
    <row r="24" spans="1:8" s="27" customFormat="1" x14ac:dyDescent="0.25">
      <c r="A24" s="23"/>
      <c r="B24" s="30" t="s">
        <v>34</v>
      </c>
      <c r="C24" s="37">
        <f t="shared" si="1"/>
        <v>244</v>
      </c>
      <c r="D24" s="39">
        <v>212</v>
      </c>
      <c r="E24" s="39">
        <v>32</v>
      </c>
      <c r="F24" s="26"/>
      <c r="G24" s="43">
        <f t="shared" si="2"/>
        <v>0</v>
      </c>
      <c r="H24" s="8"/>
    </row>
    <row r="25" spans="1:8" s="27" customFormat="1" x14ac:dyDescent="0.25">
      <c r="A25" s="23"/>
      <c r="B25" s="30" t="s">
        <v>35</v>
      </c>
      <c r="C25" s="37">
        <f t="shared" si="1"/>
        <v>155</v>
      </c>
      <c r="D25" s="39">
        <v>135</v>
      </c>
      <c r="E25" s="39">
        <v>20</v>
      </c>
      <c r="F25" s="26"/>
      <c r="G25" s="43">
        <f t="shared" si="2"/>
        <v>0</v>
      </c>
      <c r="H25" s="8"/>
    </row>
    <row r="26" spans="1:8" s="27" customFormat="1" x14ac:dyDescent="0.25">
      <c r="A26" s="23"/>
      <c r="B26" s="30" t="s">
        <v>33</v>
      </c>
      <c r="C26" s="37">
        <f t="shared" si="1"/>
        <v>706</v>
      </c>
      <c r="D26" s="39">
        <v>614</v>
      </c>
      <c r="E26" s="39">
        <v>92</v>
      </c>
      <c r="F26" s="26"/>
      <c r="G26" s="43">
        <f t="shared" si="2"/>
        <v>0</v>
      </c>
      <c r="H26" s="8"/>
    </row>
    <row r="27" spans="1:8" s="14" customFormat="1" ht="31.5" x14ac:dyDescent="0.25">
      <c r="A27" s="13">
        <v>3</v>
      </c>
      <c r="B27" s="31" t="s">
        <v>36</v>
      </c>
      <c r="C27" s="38">
        <f>+C28+C29+C30</f>
        <v>976</v>
      </c>
      <c r="D27" s="38">
        <v>850</v>
      </c>
      <c r="E27" s="38">
        <v>126</v>
      </c>
      <c r="F27" s="16"/>
      <c r="G27" s="43">
        <f t="shared" si="2"/>
        <v>0</v>
      </c>
      <c r="H27" s="8"/>
    </row>
    <row r="28" spans="1:8" s="27" customFormat="1" x14ac:dyDescent="0.25">
      <c r="A28" s="23"/>
      <c r="B28" s="30" t="s">
        <v>37</v>
      </c>
      <c r="C28" s="37">
        <f t="shared" si="1"/>
        <v>25</v>
      </c>
      <c r="D28" s="39">
        <v>22</v>
      </c>
      <c r="E28" s="39">
        <v>3</v>
      </c>
      <c r="F28" s="21"/>
      <c r="G28" s="43">
        <f t="shared" si="2"/>
        <v>0</v>
      </c>
      <c r="H28" s="8"/>
    </row>
    <row r="29" spans="1:8" s="27" customFormat="1" x14ac:dyDescent="0.25">
      <c r="A29" s="23"/>
      <c r="B29" s="30" t="s">
        <v>33</v>
      </c>
      <c r="C29" s="37">
        <f t="shared" si="1"/>
        <v>609</v>
      </c>
      <c r="D29" s="39">
        <v>530</v>
      </c>
      <c r="E29" s="39">
        <v>79</v>
      </c>
      <c r="F29" s="21"/>
      <c r="G29" s="43">
        <f t="shared" si="2"/>
        <v>0</v>
      </c>
      <c r="H29" s="8"/>
    </row>
    <row r="30" spans="1:8" s="27" customFormat="1" x14ac:dyDescent="0.25">
      <c r="A30" s="23"/>
      <c r="B30" s="30" t="s">
        <v>9</v>
      </c>
      <c r="C30" s="37">
        <f t="shared" si="1"/>
        <v>342</v>
      </c>
      <c r="D30" s="39">
        <v>298</v>
      </c>
      <c r="E30" s="39">
        <v>44</v>
      </c>
      <c r="F30" s="21"/>
      <c r="G30" s="43">
        <f t="shared" si="2"/>
        <v>0</v>
      </c>
      <c r="H30" s="8"/>
    </row>
    <row r="31" spans="1:8" s="15" customFormat="1" ht="31.5" x14ac:dyDescent="0.25">
      <c r="A31" s="13">
        <v>4</v>
      </c>
      <c r="B31" s="31" t="s">
        <v>38</v>
      </c>
      <c r="C31" s="38">
        <f>+C32+C33</f>
        <v>359</v>
      </c>
      <c r="D31" s="38">
        <v>313</v>
      </c>
      <c r="E31" s="38">
        <v>46</v>
      </c>
      <c r="F31" s="12"/>
      <c r="G31" s="43">
        <f t="shared" si="2"/>
        <v>0</v>
      </c>
      <c r="H31" s="8"/>
    </row>
    <row r="32" spans="1:8" s="28" customFormat="1" x14ac:dyDescent="0.25">
      <c r="A32" s="23"/>
      <c r="B32" s="30" t="s">
        <v>34</v>
      </c>
      <c r="C32" s="37">
        <f t="shared" si="1"/>
        <v>72</v>
      </c>
      <c r="D32" s="39">
        <v>63</v>
      </c>
      <c r="E32" s="39">
        <v>9</v>
      </c>
      <c r="F32" s="26"/>
      <c r="G32" s="43">
        <f t="shared" si="2"/>
        <v>0</v>
      </c>
      <c r="H32" s="8"/>
    </row>
    <row r="33" spans="1:8" s="28" customFormat="1" x14ac:dyDescent="0.25">
      <c r="A33" s="23"/>
      <c r="B33" s="30" t="s">
        <v>33</v>
      </c>
      <c r="C33" s="37">
        <f t="shared" si="1"/>
        <v>287</v>
      </c>
      <c r="D33" s="39">
        <v>250</v>
      </c>
      <c r="E33" s="39">
        <v>37</v>
      </c>
      <c r="F33" s="26"/>
      <c r="G33" s="43">
        <f t="shared" si="2"/>
        <v>0</v>
      </c>
      <c r="H33" s="8"/>
    </row>
    <row r="34" spans="1:8" ht="31.5" x14ac:dyDescent="0.25">
      <c r="A34" s="5" t="s">
        <v>39</v>
      </c>
      <c r="B34" s="29" t="s">
        <v>40</v>
      </c>
      <c r="C34" s="36">
        <f>+C35+C36+C37</f>
        <v>3509</v>
      </c>
      <c r="D34" s="36">
        <v>3051</v>
      </c>
      <c r="E34" s="36">
        <v>458</v>
      </c>
      <c r="F34" s="16"/>
      <c r="G34" s="43">
        <f t="shared" si="2"/>
        <v>0</v>
      </c>
      <c r="H34" s="8"/>
    </row>
    <row r="35" spans="1:8" s="25" customFormat="1" x14ac:dyDescent="0.25">
      <c r="A35" s="23"/>
      <c r="B35" s="30" t="s">
        <v>41</v>
      </c>
      <c r="C35" s="37">
        <f t="shared" si="1"/>
        <v>702</v>
      </c>
      <c r="D35" s="39">
        <v>610</v>
      </c>
      <c r="E35" s="39">
        <v>92</v>
      </c>
      <c r="F35" s="21"/>
      <c r="G35" s="43">
        <f t="shared" si="2"/>
        <v>0</v>
      </c>
      <c r="H35" s="8"/>
    </row>
    <row r="36" spans="1:8" s="25" customFormat="1" x14ac:dyDescent="0.25">
      <c r="A36" s="23"/>
      <c r="B36" s="30" t="s">
        <v>33</v>
      </c>
      <c r="C36" s="37">
        <f t="shared" si="1"/>
        <v>1871</v>
      </c>
      <c r="D36" s="39">
        <v>1627</v>
      </c>
      <c r="E36" s="39">
        <v>244</v>
      </c>
      <c r="F36" s="21"/>
      <c r="G36" s="43">
        <f t="shared" si="2"/>
        <v>0</v>
      </c>
      <c r="H36" s="8"/>
    </row>
    <row r="37" spans="1:8" s="25" customFormat="1" x14ac:dyDescent="0.25">
      <c r="A37" s="23"/>
      <c r="B37" s="30" t="s">
        <v>9</v>
      </c>
      <c r="C37" s="37">
        <f t="shared" si="1"/>
        <v>936</v>
      </c>
      <c r="D37" s="39">
        <v>814</v>
      </c>
      <c r="E37" s="39">
        <v>122</v>
      </c>
      <c r="F37" s="21"/>
      <c r="G37" s="43">
        <f t="shared" si="2"/>
        <v>0</v>
      </c>
      <c r="H37" s="8"/>
    </row>
    <row r="38" spans="1:8" ht="31.5" x14ac:dyDescent="0.25">
      <c r="A38" s="5" t="s">
        <v>19</v>
      </c>
      <c r="B38" s="29" t="s">
        <v>42</v>
      </c>
      <c r="C38" s="36">
        <f>+C39+C40+C41</f>
        <v>1323</v>
      </c>
      <c r="D38" s="36">
        <v>1151</v>
      </c>
      <c r="E38" s="36">
        <v>172</v>
      </c>
      <c r="F38" s="16"/>
      <c r="G38" s="43">
        <f t="shared" si="2"/>
        <v>0</v>
      </c>
      <c r="H38" s="8"/>
    </row>
    <row r="39" spans="1:8" s="25" customFormat="1" x14ac:dyDescent="0.25">
      <c r="A39" s="23"/>
      <c r="B39" s="30" t="s">
        <v>67</v>
      </c>
      <c r="C39" s="37">
        <f>D39+E39</f>
        <v>133</v>
      </c>
      <c r="D39" s="39">
        <v>116</v>
      </c>
      <c r="E39" s="39">
        <v>17</v>
      </c>
      <c r="F39" s="21"/>
      <c r="G39" s="43">
        <f t="shared" si="2"/>
        <v>0</v>
      </c>
      <c r="H39" s="8"/>
    </row>
    <row r="40" spans="1:8" s="25" customFormat="1" x14ac:dyDescent="0.25">
      <c r="A40" s="23"/>
      <c r="B40" s="30" t="s">
        <v>33</v>
      </c>
      <c r="C40" s="37">
        <f>D40+E40</f>
        <v>915</v>
      </c>
      <c r="D40" s="39">
        <v>796</v>
      </c>
      <c r="E40" s="39">
        <v>119</v>
      </c>
      <c r="F40" s="21"/>
      <c r="G40" s="43">
        <f t="shared" si="2"/>
        <v>0</v>
      </c>
      <c r="H40" s="8"/>
    </row>
    <row r="41" spans="1:8" s="25" customFormat="1" x14ac:dyDescent="0.25">
      <c r="A41" s="23"/>
      <c r="B41" s="30" t="s">
        <v>9</v>
      </c>
      <c r="C41" s="37">
        <f t="shared" si="1"/>
        <v>275</v>
      </c>
      <c r="D41" s="39">
        <v>239</v>
      </c>
      <c r="E41" s="39">
        <v>36</v>
      </c>
      <c r="F41" s="21"/>
      <c r="G41" s="43">
        <f t="shared" si="2"/>
        <v>0</v>
      </c>
      <c r="H41" s="8"/>
    </row>
    <row r="42" spans="1:8" ht="31.5" x14ac:dyDescent="0.25">
      <c r="A42" s="5" t="s">
        <v>43</v>
      </c>
      <c r="B42" s="29" t="s">
        <v>44</v>
      </c>
      <c r="C42" s="36">
        <f>+C43+C44</f>
        <v>765</v>
      </c>
      <c r="D42" s="36">
        <v>665</v>
      </c>
      <c r="E42" s="36">
        <v>100</v>
      </c>
      <c r="F42" s="12"/>
      <c r="G42" s="43">
        <f t="shared" si="2"/>
        <v>0</v>
      </c>
      <c r="H42" s="8"/>
    </row>
    <row r="43" spans="1:8" s="25" customFormat="1" x14ac:dyDescent="0.25">
      <c r="A43" s="23"/>
      <c r="B43" s="30" t="s">
        <v>45</v>
      </c>
      <c r="C43" s="37">
        <f>D43+E43</f>
        <v>92</v>
      </c>
      <c r="D43" s="39">
        <v>80</v>
      </c>
      <c r="E43" s="39">
        <v>12</v>
      </c>
      <c r="F43" s="26"/>
      <c r="G43" s="43">
        <f t="shared" si="2"/>
        <v>0</v>
      </c>
      <c r="H43" s="8"/>
    </row>
    <row r="44" spans="1:8" s="25" customFormat="1" x14ac:dyDescent="0.25">
      <c r="A44" s="23"/>
      <c r="B44" s="30" t="s">
        <v>33</v>
      </c>
      <c r="C44" s="37">
        <f t="shared" si="1"/>
        <v>673</v>
      </c>
      <c r="D44" s="39">
        <v>585</v>
      </c>
      <c r="E44" s="39">
        <v>88</v>
      </c>
      <c r="F44" s="26"/>
      <c r="G44" s="43">
        <f t="shared" si="2"/>
        <v>0</v>
      </c>
      <c r="H44" s="8"/>
    </row>
    <row r="45" spans="1:8" ht="31.5" x14ac:dyDescent="0.25">
      <c r="A45" s="5" t="s">
        <v>46</v>
      </c>
      <c r="B45" s="29" t="s">
        <v>47</v>
      </c>
      <c r="C45" s="36">
        <f>+C46</f>
        <v>831</v>
      </c>
      <c r="D45" s="36">
        <v>725</v>
      </c>
      <c r="E45" s="36">
        <v>106</v>
      </c>
      <c r="F45" s="16"/>
      <c r="G45" s="43">
        <f t="shared" si="2"/>
        <v>0</v>
      </c>
      <c r="H45" s="8"/>
    </row>
    <row r="46" spans="1:8" ht="31.5" x14ac:dyDescent="0.25">
      <c r="A46" s="13"/>
      <c r="B46" s="31" t="s">
        <v>48</v>
      </c>
      <c r="C46" s="38">
        <f>+C47+C48+C49</f>
        <v>831</v>
      </c>
      <c r="D46" s="38">
        <v>725</v>
      </c>
      <c r="E46" s="38">
        <v>106</v>
      </c>
      <c r="F46" s="12"/>
      <c r="G46" s="43">
        <f t="shared" si="2"/>
        <v>0</v>
      </c>
      <c r="H46" s="8"/>
    </row>
    <row r="47" spans="1:8" s="25" customFormat="1" x14ac:dyDescent="0.25">
      <c r="A47" s="23"/>
      <c r="B47" s="30" t="s">
        <v>34</v>
      </c>
      <c r="C47" s="37">
        <f t="shared" si="1"/>
        <v>130</v>
      </c>
      <c r="D47" s="39">
        <v>116</v>
      </c>
      <c r="E47" s="39">
        <v>14</v>
      </c>
      <c r="F47" s="21"/>
      <c r="G47" s="43">
        <f t="shared" si="2"/>
        <v>0</v>
      </c>
      <c r="H47" s="8"/>
    </row>
    <row r="48" spans="1:8" s="25" customFormat="1" x14ac:dyDescent="0.25">
      <c r="A48" s="23"/>
      <c r="B48" s="30" t="s">
        <v>33</v>
      </c>
      <c r="C48" s="37">
        <f t="shared" si="1"/>
        <v>526</v>
      </c>
      <c r="D48" s="39">
        <v>457</v>
      </c>
      <c r="E48" s="39">
        <v>69</v>
      </c>
      <c r="F48" s="21"/>
      <c r="G48" s="43">
        <f t="shared" si="2"/>
        <v>0</v>
      </c>
      <c r="H48" s="8"/>
    </row>
    <row r="49" spans="1:8" s="25" customFormat="1" x14ac:dyDescent="0.25">
      <c r="A49" s="23"/>
      <c r="B49" s="30" t="s">
        <v>9</v>
      </c>
      <c r="C49" s="37">
        <f t="shared" si="1"/>
        <v>175</v>
      </c>
      <c r="D49" s="39">
        <v>152</v>
      </c>
      <c r="E49" s="39">
        <v>23</v>
      </c>
      <c r="F49" s="21"/>
      <c r="G49" s="43">
        <f t="shared" si="2"/>
        <v>0</v>
      </c>
      <c r="H49" s="8"/>
    </row>
    <row r="50" spans="1:8" ht="64.900000000000006" customHeight="1" x14ac:dyDescent="0.25">
      <c r="A50" s="5" t="s">
        <v>20</v>
      </c>
      <c r="B50" s="29" t="s">
        <v>49</v>
      </c>
      <c r="C50" s="36">
        <f>+C51+C57+C61</f>
        <v>624</v>
      </c>
      <c r="D50" s="36">
        <v>543</v>
      </c>
      <c r="E50" s="36">
        <v>81</v>
      </c>
      <c r="F50" s="12"/>
      <c r="G50" s="43">
        <f t="shared" si="2"/>
        <v>0</v>
      </c>
      <c r="H50" s="8"/>
    </row>
    <row r="51" spans="1:8" ht="78.75" x14ac:dyDescent="0.25">
      <c r="A51" s="13">
        <v>1</v>
      </c>
      <c r="B51" s="31" t="s">
        <v>80</v>
      </c>
      <c r="C51" s="38">
        <f>+C52+C53+C54+C55+C56</f>
        <v>320</v>
      </c>
      <c r="D51" s="38">
        <v>279</v>
      </c>
      <c r="E51" s="38">
        <v>41</v>
      </c>
      <c r="F51" s="12"/>
      <c r="G51" s="43">
        <f t="shared" si="2"/>
        <v>0</v>
      </c>
      <c r="H51" s="8"/>
    </row>
    <row r="52" spans="1:8" s="25" customFormat="1" x14ac:dyDescent="0.25">
      <c r="A52" s="23"/>
      <c r="B52" s="30" t="s">
        <v>81</v>
      </c>
      <c r="C52" s="37">
        <f t="shared" si="1"/>
        <v>160</v>
      </c>
      <c r="D52" s="39">
        <v>139</v>
      </c>
      <c r="E52" s="39">
        <v>21</v>
      </c>
      <c r="F52" s="26"/>
      <c r="G52" s="43">
        <f t="shared" si="2"/>
        <v>0</v>
      </c>
      <c r="H52" s="8"/>
    </row>
    <row r="53" spans="1:8" s="25" customFormat="1" x14ac:dyDescent="0.25">
      <c r="A53" s="23"/>
      <c r="B53" s="30" t="s">
        <v>50</v>
      </c>
      <c r="C53" s="37">
        <f t="shared" si="1"/>
        <v>32</v>
      </c>
      <c r="D53" s="39">
        <v>28</v>
      </c>
      <c r="E53" s="39">
        <v>4</v>
      </c>
      <c r="F53" s="26"/>
      <c r="G53" s="43">
        <f t="shared" si="2"/>
        <v>0</v>
      </c>
      <c r="H53" s="8"/>
    </row>
    <row r="54" spans="1:8" s="25" customFormat="1" x14ac:dyDescent="0.25">
      <c r="A54" s="23"/>
      <c r="B54" s="30" t="s">
        <v>51</v>
      </c>
      <c r="C54" s="37">
        <f t="shared" si="1"/>
        <v>32</v>
      </c>
      <c r="D54" s="39">
        <v>28</v>
      </c>
      <c r="E54" s="39">
        <v>4</v>
      </c>
      <c r="F54" s="26"/>
      <c r="G54" s="43">
        <f t="shared" si="2"/>
        <v>0</v>
      </c>
      <c r="H54" s="8"/>
    </row>
    <row r="55" spans="1:8" s="25" customFormat="1" x14ac:dyDescent="0.25">
      <c r="A55" s="23"/>
      <c r="B55" s="30" t="s">
        <v>33</v>
      </c>
      <c r="C55" s="37">
        <f t="shared" si="1"/>
        <v>48</v>
      </c>
      <c r="D55" s="39">
        <v>42</v>
      </c>
      <c r="E55" s="39">
        <v>6</v>
      </c>
      <c r="F55" s="26"/>
      <c r="G55" s="43">
        <f t="shared" si="2"/>
        <v>0</v>
      </c>
      <c r="H55" s="8"/>
    </row>
    <row r="56" spans="1:8" s="25" customFormat="1" x14ac:dyDescent="0.25">
      <c r="A56" s="23"/>
      <c r="B56" s="30" t="s">
        <v>9</v>
      </c>
      <c r="C56" s="37">
        <f t="shared" si="1"/>
        <v>48</v>
      </c>
      <c r="D56" s="39">
        <v>42</v>
      </c>
      <c r="E56" s="39">
        <v>6</v>
      </c>
      <c r="F56" s="26"/>
      <c r="G56" s="43">
        <f t="shared" si="2"/>
        <v>0</v>
      </c>
      <c r="H56" s="8"/>
    </row>
    <row r="57" spans="1:8" ht="31.5" x14ac:dyDescent="0.25">
      <c r="A57" s="13">
        <v>2</v>
      </c>
      <c r="B57" s="31" t="s">
        <v>52</v>
      </c>
      <c r="C57" s="38">
        <f>+C58+C59+C60</f>
        <v>201</v>
      </c>
      <c r="D57" s="38">
        <v>175</v>
      </c>
      <c r="E57" s="38">
        <v>26</v>
      </c>
      <c r="F57" s="12"/>
      <c r="G57" s="43">
        <f t="shared" si="2"/>
        <v>0</v>
      </c>
      <c r="H57" s="8"/>
    </row>
    <row r="58" spans="1:8" s="25" customFormat="1" x14ac:dyDescent="0.25">
      <c r="A58" s="23"/>
      <c r="B58" s="30" t="s">
        <v>34</v>
      </c>
      <c r="C58" s="37">
        <f t="shared" si="1"/>
        <v>91</v>
      </c>
      <c r="D58" s="39">
        <v>79</v>
      </c>
      <c r="E58" s="39">
        <v>12</v>
      </c>
      <c r="F58" s="26"/>
      <c r="G58" s="43">
        <f t="shared" si="2"/>
        <v>0</v>
      </c>
      <c r="H58" s="8"/>
    </row>
    <row r="59" spans="1:8" s="28" customFormat="1" x14ac:dyDescent="0.25">
      <c r="A59" s="23"/>
      <c r="B59" s="30" t="s">
        <v>51</v>
      </c>
      <c r="C59" s="37">
        <f t="shared" si="1"/>
        <v>45</v>
      </c>
      <c r="D59" s="39">
        <v>39</v>
      </c>
      <c r="E59" s="39">
        <v>6</v>
      </c>
      <c r="F59" s="26"/>
      <c r="G59" s="43">
        <f t="shared" si="2"/>
        <v>0</v>
      </c>
      <c r="H59" s="8"/>
    </row>
    <row r="60" spans="1:8" s="25" customFormat="1" x14ac:dyDescent="0.25">
      <c r="A60" s="23"/>
      <c r="B60" s="30" t="s">
        <v>33</v>
      </c>
      <c r="C60" s="37">
        <f t="shared" si="1"/>
        <v>65</v>
      </c>
      <c r="D60" s="39">
        <v>57</v>
      </c>
      <c r="E60" s="39">
        <v>8</v>
      </c>
      <c r="F60" s="26"/>
      <c r="G60" s="43">
        <f t="shared" si="2"/>
        <v>0</v>
      </c>
      <c r="H60" s="8"/>
    </row>
    <row r="61" spans="1:8" ht="31.5" x14ac:dyDescent="0.25">
      <c r="A61" s="13">
        <v>3</v>
      </c>
      <c r="B61" s="31" t="s">
        <v>53</v>
      </c>
      <c r="C61" s="38">
        <f>+SUM(C62:C67)</f>
        <v>103</v>
      </c>
      <c r="D61" s="38">
        <v>89</v>
      </c>
      <c r="E61" s="38">
        <v>14</v>
      </c>
      <c r="F61" s="16"/>
      <c r="G61" s="43">
        <f t="shared" si="2"/>
        <v>0</v>
      </c>
      <c r="H61" s="8"/>
    </row>
    <row r="62" spans="1:8" s="25" customFormat="1" x14ac:dyDescent="0.25">
      <c r="A62" s="23"/>
      <c r="B62" s="30" t="s">
        <v>34</v>
      </c>
      <c r="C62" s="37">
        <f t="shared" si="1"/>
        <v>21</v>
      </c>
      <c r="D62" s="39">
        <v>18</v>
      </c>
      <c r="E62" s="39">
        <v>3</v>
      </c>
      <c r="F62" s="24"/>
      <c r="G62" s="43">
        <f t="shared" si="2"/>
        <v>0</v>
      </c>
      <c r="H62" s="8"/>
    </row>
    <row r="63" spans="1:8" s="25" customFormat="1" x14ac:dyDescent="0.25">
      <c r="A63" s="23"/>
      <c r="B63" s="30" t="s">
        <v>54</v>
      </c>
      <c r="C63" s="37">
        <f t="shared" si="1"/>
        <v>17</v>
      </c>
      <c r="D63" s="39">
        <v>15</v>
      </c>
      <c r="E63" s="39">
        <v>2</v>
      </c>
      <c r="F63" s="24"/>
      <c r="G63" s="43">
        <f t="shared" si="2"/>
        <v>0</v>
      </c>
      <c r="H63" s="8"/>
    </row>
    <row r="64" spans="1:8" s="25" customFormat="1" x14ac:dyDescent="0.25">
      <c r="A64" s="23"/>
      <c r="B64" s="30" t="s">
        <v>55</v>
      </c>
      <c r="C64" s="37">
        <f t="shared" si="1"/>
        <v>17</v>
      </c>
      <c r="D64" s="39">
        <v>15</v>
      </c>
      <c r="E64" s="39">
        <v>2</v>
      </c>
      <c r="F64" s="24"/>
      <c r="G64" s="43">
        <f t="shared" si="2"/>
        <v>0</v>
      </c>
      <c r="H64" s="8"/>
    </row>
    <row r="65" spans="1:8" s="25" customFormat="1" x14ac:dyDescent="0.25">
      <c r="A65" s="23"/>
      <c r="B65" s="32" t="s">
        <v>73</v>
      </c>
      <c r="C65" s="37">
        <f t="shared" si="1"/>
        <v>17</v>
      </c>
      <c r="D65" s="39">
        <v>15</v>
      </c>
      <c r="E65" s="39">
        <v>2</v>
      </c>
      <c r="F65" s="24"/>
      <c r="G65" s="43">
        <f t="shared" si="2"/>
        <v>0</v>
      </c>
      <c r="H65" s="8"/>
    </row>
    <row r="66" spans="1:8" s="25" customFormat="1" x14ac:dyDescent="0.25">
      <c r="A66" s="23"/>
      <c r="B66" s="30" t="s">
        <v>33</v>
      </c>
      <c r="C66" s="37">
        <f t="shared" si="1"/>
        <v>26</v>
      </c>
      <c r="D66" s="39">
        <v>22</v>
      </c>
      <c r="E66" s="39">
        <v>4</v>
      </c>
      <c r="F66" s="21"/>
      <c r="G66" s="43">
        <f t="shared" si="2"/>
        <v>0</v>
      </c>
      <c r="H66" s="8"/>
    </row>
    <row r="67" spans="1:8" s="25" customFormat="1" x14ac:dyDescent="0.25">
      <c r="A67" s="22"/>
      <c r="B67" s="30" t="s">
        <v>9</v>
      </c>
      <c r="C67" s="37">
        <f t="shared" si="1"/>
        <v>5</v>
      </c>
      <c r="D67" s="37">
        <v>4</v>
      </c>
      <c r="E67" s="39">
        <v>1</v>
      </c>
      <c r="F67" s="21"/>
      <c r="G67" s="43">
        <f t="shared" si="2"/>
        <v>0</v>
      </c>
      <c r="H67" s="8"/>
    </row>
    <row r="68" spans="1:8" x14ac:dyDescent="0.25">
      <c r="B68" s="17"/>
    </row>
  </sheetData>
  <mergeCells count="3">
    <mergeCell ref="D3:F3"/>
    <mergeCell ref="A1:F1"/>
    <mergeCell ref="A2:F2"/>
  </mergeCells>
  <pageMargins left="0.7" right="0.2" top="0.56000000000000005" bottom="0.24" header="0.3" footer="0.3"/>
  <pageSetup paperSize="9" scale="78"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
  <sheetViews>
    <sheetView tabSelected="1" zoomScale="120" zoomScaleNormal="120" workbookViewId="0">
      <selection activeCell="G11" sqref="G11"/>
    </sheetView>
  </sheetViews>
  <sheetFormatPr defaultColWidth="9.140625" defaultRowHeight="16.5" x14ac:dyDescent="0.25"/>
  <cols>
    <col min="1" max="1" width="6.140625" style="45" customWidth="1"/>
    <col min="2" max="2" width="55.28515625" style="44" customWidth="1"/>
    <col min="3" max="3" width="12.7109375" style="46" bestFit="1" customWidth="1"/>
    <col min="4" max="4" width="13.42578125" style="46" bestFit="1" customWidth="1"/>
    <col min="5" max="5" width="13.42578125" style="46" customWidth="1"/>
    <col min="6" max="6" width="13.85546875" style="46" customWidth="1"/>
    <col min="7" max="7" width="14" style="46" customWidth="1"/>
    <col min="8" max="8" width="14.7109375" style="46" customWidth="1"/>
    <col min="9" max="9" width="12.85546875" style="46" customWidth="1"/>
    <col min="10" max="10" width="13" style="46" customWidth="1"/>
    <col min="11" max="11" width="13.28515625" style="44" customWidth="1"/>
    <col min="12" max="16384" width="9.140625" style="44"/>
  </cols>
  <sheetData>
    <row r="1" spans="1:11" ht="52.5" customHeight="1" x14ac:dyDescent="0.25">
      <c r="A1" s="87" t="s">
        <v>101</v>
      </c>
      <c r="B1" s="87"/>
      <c r="C1" s="87"/>
      <c r="D1" s="87"/>
      <c r="E1" s="87"/>
      <c r="F1" s="87"/>
      <c r="G1" s="87"/>
      <c r="H1" s="87"/>
      <c r="I1" s="87"/>
      <c r="J1" s="87"/>
      <c r="K1" s="87"/>
    </row>
    <row r="2" spans="1:11" ht="23.25" customHeight="1" x14ac:dyDescent="0.25">
      <c r="A2" s="88" t="s">
        <v>100</v>
      </c>
      <c r="B2" s="88"/>
      <c r="C2" s="88"/>
      <c r="D2" s="88"/>
      <c r="E2" s="88"/>
      <c r="F2" s="88"/>
      <c r="G2" s="88"/>
      <c r="H2" s="88"/>
      <c r="I2" s="88"/>
      <c r="J2" s="88"/>
      <c r="K2" s="88"/>
    </row>
    <row r="3" spans="1:11" ht="18.75" customHeight="1" x14ac:dyDescent="0.25">
      <c r="E3" s="89" t="s">
        <v>103</v>
      </c>
      <c r="F3" s="89"/>
      <c r="G3" s="89"/>
      <c r="H3" s="89"/>
      <c r="I3" s="89"/>
      <c r="J3" s="89"/>
      <c r="K3" s="89"/>
    </row>
    <row r="4" spans="1:11" s="48" customFormat="1" ht="16.5" customHeight="1" x14ac:dyDescent="0.25">
      <c r="A4" s="90" t="s">
        <v>14</v>
      </c>
      <c r="B4" s="90" t="s">
        <v>15</v>
      </c>
      <c r="C4" s="84" t="s">
        <v>90</v>
      </c>
      <c r="D4" s="85"/>
      <c r="E4" s="86"/>
      <c r="F4" s="84" t="s">
        <v>91</v>
      </c>
      <c r="G4" s="85"/>
      <c r="H4" s="86"/>
      <c r="I4" s="93" t="s">
        <v>92</v>
      </c>
      <c r="J4" s="93" t="s">
        <v>93</v>
      </c>
      <c r="K4" s="90" t="s">
        <v>95</v>
      </c>
    </row>
    <row r="5" spans="1:11" s="48" customFormat="1" x14ac:dyDescent="0.25">
      <c r="A5" s="91"/>
      <c r="B5" s="91"/>
      <c r="C5" s="82" t="s">
        <v>13</v>
      </c>
      <c r="D5" s="84" t="s">
        <v>96</v>
      </c>
      <c r="E5" s="86"/>
      <c r="F5" s="82" t="s">
        <v>13</v>
      </c>
      <c r="G5" s="84" t="s">
        <v>96</v>
      </c>
      <c r="H5" s="86"/>
      <c r="I5" s="94"/>
      <c r="J5" s="94"/>
      <c r="K5" s="91"/>
    </row>
    <row r="6" spans="1:11" s="48" customFormat="1" ht="85.5" customHeight="1" x14ac:dyDescent="0.25">
      <c r="A6" s="92"/>
      <c r="B6" s="92"/>
      <c r="C6" s="83"/>
      <c r="D6" s="47" t="s">
        <v>57</v>
      </c>
      <c r="E6" s="47" t="s">
        <v>71</v>
      </c>
      <c r="F6" s="83"/>
      <c r="G6" s="47" t="s">
        <v>57</v>
      </c>
      <c r="H6" s="47" t="s">
        <v>71</v>
      </c>
      <c r="I6" s="95"/>
      <c r="J6" s="95"/>
      <c r="K6" s="96"/>
    </row>
    <row r="7" spans="1:11" s="108" customFormat="1" ht="21.75" customHeight="1" x14ac:dyDescent="0.25">
      <c r="A7" s="103">
        <v>1</v>
      </c>
      <c r="B7" s="103">
        <v>2</v>
      </c>
      <c r="C7" s="104" t="s">
        <v>16</v>
      </c>
      <c r="D7" s="105" t="s">
        <v>61</v>
      </c>
      <c r="E7" s="105" t="s">
        <v>66</v>
      </c>
      <c r="F7" s="105" t="s">
        <v>82</v>
      </c>
      <c r="G7" s="105" t="s">
        <v>64</v>
      </c>
      <c r="H7" s="105" t="s">
        <v>83</v>
      </c>
      <c r="I7" s="106">
        <v>9</v>
      </c>
      <c r="J7" s="106">
        <v>10</v>
      </c>
      <c r="K7" s="107">
        <v>11</v>
      </c>
    </row>
    <row r="8" spans="1:11" ht="31.5" customHeight="1" x14ac:dyDescent="0.25">
      <c r="A8" s="50"/>
      <c r="B8" s="19" t="s">
        <v>21</v>
      </c>
      <c r="C8" s="72">
        <f>C9+C10+C13</f>
        <v>14588.365999999998</v>
      </c>
      <c r="D8" s="72">
        <f t="shared" ref="D8:G8" si="0">D9+D10+D13</f>
        <v>12695.249</v>
      </c>
      <c r="E8" s="72">
        <f t="shared" si="0"/>
        <v>1893.117</v>
      </c>
      <c r="F8" s="72">
        <f t="shared" si="0"/>
        <v>15528.977000000001</v>
      </c>
      <c r="G8" s="72">
        <f t="shared" si="0"/>
        <v>13227.86</v>
      </c>
      <c r="H8" s="72">
        <f>H9+H10+H13</f>
        <v>2301.1169999999997</v>
      </c>
      <c r="I8" s="72">
        <f t="shared" ref="I8:J8" si="1">I9+I10+I13</f>
        <v>1324.3810000000012</v>
      </c>
      <c r="J8" s="72">
        <f t="shared" si="1"/>
        <v>383.77</v>
      </c>
      <c r="K8" s="49"/>
    </row>
    <row r="9" spans="1:11" s="48" customFormat="1" ht="36" customHeight="1" x14ac:dyDescent="0.25">
      <c r="A9" s="19" t="s">
        <v>6</v>
      </c>
      <c r="B9" s="51" t="s">
        <v>0</v>
      </c>
      <c r="C9" s="72">
        <v>12114.136999999999</v>
      </c>
      <c r="D9" s="72">
        <v>10414.656999999999</v>
      </c>
      <c r="E9" s="72">
        <v>1699.48</v>
      </c>
      <c r="F9" s="72">
        <v>13438.518</v>
      </c>
      <c r="G9" s="72">
        <v>11301.038</v>
      </c>
      <c r="H9" s="72">
        <v>2137.48</v>
      </c>
      <c r="I9" s="72">
        <f>F9-C9</f>
        <v>1324.3810000000012</v>
      </c>
      <c r="J9" s="72"/>
      <c r="K9" s="52"/>
    </row>
    <row r="10" spans="1:11" s="48" customFormat="1" ht="33.75" customHeight="1" x14ac:dyDescent="0.25">
      <c r="A10" s="53" t="s">
        <v>8</v>
      </c>
      <c r="B10" s="54" t="s">
        <v>1</v>
      </c>
      <c r="C10" s="73">
        <f t="shared" ref="C10:I10" si="2">C11+C12</f>
        <v>1819.2919999999999</v>
      </c>
      <c r="D10" s="73">
        <f t="shared" si="2"/>
        <v>1710.5920000000001</v>
      </c>
      <c r="E10" s="73">
        <f t="shared" si="2"/>
        <v>108.7</v>
      </c>
      <c r="F10" s="73">
        <f t="shared" si="2"/>
        <v>1475.5219999999999</v>
      </c>
      <c r="G10" s="73">
        <f t="shared" si="2"/>
        <v>1390.8220000000001</v>
      </c>
      <c r="H10" s="73">
        <f t="shared" si="2"/>
        <v>84.7</v>
      </c>
      <c r="I10" s="73">
        <f t="shared" si="2"/>
        <v>0</v>
      </c>
      <c r="J10" s="73">
        <f>C10-F10</f>
        <v>343.77</v>
      </c>
      <c r="K10" s="55"/>
    </row>
    <row r="11" spans="1:11" s="48" customFormat="1" ht="33.75" customHeight="1" x14ac:dyDescent="0.25">
      <c r="A11" s="56">
        <v>1</v>
      </c>
      <c r="B11" s="57" t="s">
        <v>2</v>
      </c>
      <c r="C11" s="74">
        <v>995.62</v>
      </c>
      <c r="D11" s="74">
        <v>995.62</v>
      </c>
      <c r="E11" s="74">
        <v>0</v>
      </c>
      <c r="F11" s="74">
        <v>814.85</v>
      </c>
      <c r="G11" s="74">
        <v>814.85</v>
      </c>
      <c r="H11" s="74">
        <v>0</v>
      </c>
      <c r="I11" s="74"/>
      <c r="J11" s="74">
        <f t="shared" ref="J11:J15" si="3">C11-F11</f>
        <v>180.76999999999998</v>
      </c>
      <c r="K11" s="58"/>
    </row>
    <row r="12" spans="1:11" s="48" customFormat="1" ht="31.5" customHeight="1" x14ac:dyDescent="0.25">
      <c r="A12" s="56">
        <v>2</v>
      </c>
      <c r="B12" s="57" t="s">
        <v>3</v>
      </c>
      <c r="C12" s="74">
        <v>823.67200000000003</v>
      </c>
      <c r="D12" s="74">
        <v>714.97199999999998</v>
      </c>
      <c r="E12" s="74">
        <v>108.7</v>
      </c>
      <c r="F12" s="74">
        <v>660.67200000000003</v>
      </c>
      <c r="G12" s="74">
        <v>575.97199999999998</v>
      </c>
      <c r="H12" s="74">
        <v>84.7</v>
      </c>
      <c r="I12" s="74"/>
      <c r="J12" s="74">
        <f t="shared" si="3"/>
        <v>163</v>
      </c>
      <c r="K12" s="55"/>
    </row>
    <row r="13" spans="1:11" s="48" customFormat="1" ht="33" x14ac:dyDescent="0.25">
      <c r="A13" s="53" t="s">
        <v>11</v>
      </c>
      <c r="B13" s="54" t="s">
        <v>4</v>
      </c>
      <c r="C13" s="73">
        <f>C14+C15</f>
        <v>654.93700000000001</v>
      </c>
      <c r="D13" s="73">
        <f t="shared" ref="D13:I13" si="4">D14+D15</f>
        <v>570</v>
      </c>
      <c r="E13" s="73">
        <f t="shared" si="4"/>
        <v>84.936999999999998</v>
      </c>
      <c r="F13" s="73">
        <f t="shared" si="4"/>
        <v>614.93700000000001</v>
      </c>
      <c r="G13" s="73">
        <f t="shared" si="4"/>
        <v>536</v>
      </c>
      <c r="H13" s="73">
        <f t="shared" si="4"/>
        <v>78.936999999999998</v>
      </c>
      <c r="I13" s="73">
        <f t="shared" si="4"/>
        <v>0</v>
      </c>
      <c r="J13" s="73">
        <f t="shared" si="3"/>
        <v>40</v>
      </c>
      <c r="K13" s="58"/>
    </row>
    <row r="14" spans="1:11" s="48" customFormat="1" ht="32.25" customHeight="1" x14ac:dyDescent="0.25">
      <c r="A14" s="56">
        <v>1</v>
      </c>
      <c r="B14" s="57" t="s">
        <v>5</v>
      </c>
      <c r="C14" s="74">
        <v>272.346</v>
      </c>
      <c r="D14" s="74">
        <v>240</v>
      </c>
      <c r="E14" s="74">
        <v>32.345999999999997</v>
      </c>
      <c r="F14" s="74">
        <v>272.346</v>
      </c>
      <c r="G14" s="74">
        <v>240</v>
      </c>
      <c r="H14" s="74">
        <v>32.345999999999997</v>
      </c>
      <c r="I14" s="74"/>
      <c r="J14" s="73">
        <f t="shared" si="3"/>
        <v>0</v>
      </c>
      <c r="K14" s="58"/>
    </row>
    <row r="15" spans="1:11" s="48" customFormat="1" ht="34.5" customHeight="1" x14ac:dyDescent="0.25">
      <c r="A15" s="56">
        <v>2</v>
      </c>
      <c r="B15" s="57" t="s">
        <v>7</v>
      </c>
      <c r="C15" s="74">
        <v>382.59100000000001</v>
      </c>
      <c r="D15" s="74">
        <v>330</v>
      </c>
      <c r="E15" s="74">
        <v>52.591000000000001</v>
      </c>
      <c r="F15" s="74">
        <v>342.59100000000001</v>
      </c>
      <c r="G15" s="74">
        <v>296</v>
      </c>
      <c r="H15" s="74">
        <v>46.591000000000001</v>
      </c>
      <c r="I15" s="74"/>
      <c r="J15" s="74">
        <f t="shared" si="3"/>
        <v>40</v>
      </c>
      <c r="K15" s="58"/>
    </row>
  </sheetData>
  <mergeCells count="14">
    <mergeCell ref="F5:F6"/>
    <mergeCell ref="F4:H4"/>
    <mergeCell ref="A1:K1"/>
    <mergeCell ref="A2:K2"/>
    <mergeCell ref="E3:K3"/>
    <mergeCell ref="B4:B6"/>
    <mergeCell ref="A4:A6"/>
    <mergeCell ref="I4:I6"/>
    <mergeCell ref="J4:J6"/>
    <mergeCell ref="K4:K6"/>
    <mergeCell ref="D5:E5"/>
    <mergeCell ref="C5:C6"/>
    <mergeCell ref="C4:E4"/>
    <mergeCell ref="G5:H5"/>
  </mergeCells>
  <phoneticPr fontId="5" type="noConversion"/>
  <printOptions horizontalCentered="1"/>
  <pageMargins left="0.24" right="0.18" top="0.37" bottom="0.31496062992126" header="0.23622047244094499" footer="0.23622047244094499"/>
  <pageSetup paperSize="9" scale="75"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9"/>
  <sheetViews>
    <sheetView zoomScale="110" zoomScaleNormal="110" workbookViewId="0">
      <selection activeCell="I12" sqref="I12"/>
    </sheetView>
  </sheetViews>
  <sheetFormatPr defaultRowHeight="15.75" x14ac:dyDescent="0.25"/>
  <cols>
    <col min="1" max="1" width="5.7109375" style="62" customWidth="1"/>
    <col min="2" max="2" width="51.140625" style="63" customWidth="1"/>
    <col min="3" max="5" width="13.85546875" style="41" customWidth="1"/>
    <col min="6" max="6" width="14.7109375" style="41" customWidth="1"/>
    <col min="7" max="7" width="13" style="41" customWidth="1"/>
    <col min="8" max="8" width="12.42578125" style="41" customWidth="1"/>
    <col min="9" max="9" width="14.140625" style="41" customWidth="1"/>
    <col min="10" max="11" width="13" style="41" customWidth="1"/>
    <col min="12" max="12" width="11.140625" style="41" customWidth="1"/>
    <col min="13" max="13" width="8.28515625" style="41" customWidth="1"/>
    <col min="14" max="14" width="12.42578125" style="41" customWidth="1"/>
    <col min="15" max="15" width="9.28515625" style="71" customWidth="1"/>
    <col min="16" max="16" width="9.140625" style="60"/>
    <col min="17" max="17" width="10.42578125" style="60" bestFit="1" customWidth="1"/>
    <col min="18" max="16384" width="9.140625" style="60"/>
  </cols>
  <sheetData>
    <row r="1" spans="1:21" ht="18.75" x14ac:dyDescent="0.25">
      <c r="A1" s="99" t="s">
        <v>102</v>
      </c>
      <c r="B1" s="99"/>
      <c r="C1" s="99"/>
      <c r="D1" s="99"/>
      <c r="E1" s="99"/>
      <c r="F1" s="99"/>
      <c r="G1" s="99"/>
      <c r="H1" s="99"/>
      <c r="I1" s="99"/>
      <c r="J1" s="99"/>
      <c r="K1" s="99"/>
      <c r="L1" s="99"/>
      <c r="M1" s="99"/>
      <c r="N1" s="99"/>
      <c r="O1" s="99"/>
    </row>
    <row r="2" spans="1:21" ht="45" customHeight="1" x14ac:dyDescent="0.25">
      <c r="A2" s="100" t="s">
        <v>94</v>
      </c>
      <c r="B2" s="99"/>
      <c r="C2" s="99"/>
      <c r="D2" s="99"/>
      <c r="E2" s="99"/>
      <c r="F2" s="99"/>
      <c r="G2" s="99"/>
      <c r="H2" s="99"/>
      <c r="I2" s="99"/>
      <c r="J2" s="99"/>
      <c r="K2" s="99"/>
      <c r="L2" s="99"/>
      <c r="M2" s="99"/>
      <c r="N2" s="99"/>
      <c r="O2" s="99"/>
    </row>
    <row r="3" spans="1:21" s="61" customFormat="1" ht="24.75" customHeight="1" x14ac:dyDescent="0.25">
      <c r="A3" s="102" t="str">
        <f>+'PL 2 GNBV'!A2:K2</f>
        <v>(Kèm theo Tờ trình số 330/TTr-UBND ngày 01 tháng 11 năm 2024 của UBND huyện Phụng Hiệp)</v>
      </c>
      <c r="B3" s="102"/>
      <c r="C3" s="102"/>
      <c r="D3" s="102"/>
      <c r="E3" s="102"/>
      <c r="F3" s="102"/>
      <c r="G3" s="102"/>
      <c r="H3" s="102"/>
      <c r="I3" s="102"/>
      <c r="J3" s="102"/>
      <c r="K3" s="102"/>
      <c r="L3" s="102"/>
      <c r="M3" s="102"/>
      <c r="N3" s="102"/>
      <c r="O3" s="102"/>
    </row>
    <row r="4" spans="1:21" ht="23.25" customHeight="1" x14ac:dyDescent="0.25">
      <c r="C4" s="101" t="s">
        <v>103</v>
      </c>
      <c r="D4" s="101"/>
      <c r="E4" s="101"/>
      <c r="F4" s="101"/>
      <c r="G4" s="101"/>
      <c r="H4" s="101"/>
      <c r="I4" s="101"/>
      <c r="J4" s="101"/>
      <c r="K4" s="101"/>
      <c r="L4" s="101"/>
      <c r="M4" s="101"/>
      <c r="N4" s="101"/>
      <c r="O4" s="101"/>
    </row>
    <row r="5" spans="1:21" s="59" customFormat="1" ht="15.75" customHeight="1" x14ac:dyDescent="0.25">
      <c r="A5" s="98" t="s">
        <v>14</v>
      </c>
      <c r="B5" s="98" t="s">
        <v>59</v>
      </c>
      <c r="C5" s="97" t="s">
        <v>90</v>
      </c>
      <c r="D5" s="97"/>
      <c r="E5" s="97"/>
      <c r="F5" s="97"/>
      <c r="G5" s="97"/>
      <c r="H5" s="97" t="s">
        <v>91</v>
      </c>
      <c r="I5" s="97"/>
      <c r="J5" s="97"/>
      <c r="K5" s="97"/>
      <c r="L5" s="97"/>
      <c r="M5" s="97" t="s">
        <v>92</v>
      </c>
      <c r="N5" s="97" t="s">
        <v>93</v>
      </c>
      <c r="O5" s="98" t="s">
        <v>17</v>
      </c>
    </row>
    <row r="6" spans="1:21" s="59" customFormat="1" ht="15.75" customHeight="1" x14ac:dyDescent="0.25">
      <c r="A6" s="98"/>
      <c r="B6" s="98"/>
      <c r="C6" s="97" t="s">
        <v>13</v>
      </c>
      <c r="D6" s="97" t="s">
        <v>96</v>
      </c>
      <c r="E6" s="97"/>
      <c r="F6" s="97"/>
      <c r="G6" s="97"/>
      <c r="H6" s="97" t="s">
        <v>84</v>
      </c>
      <c r="I6" s="97" t="s">
        <v>96</v>
      </c>
      <c r="J6" s="97"/>
      <c r="K6" s="97"/>
      <c r="L6" s="97"/>
      <c r="M6" s="97"/>
      <c r="N6" s="97"/>
      <c r="O6" s="98"/>
    </row>
    <row r="7" spans="1:21" s="59" customFormat="1" ht="15.75" customHeight="1" x14ac:dyDescent="0.25">
      <c r="A7" s="98"/>
      <c r="B7" s="98"/>
      <c r="C7" s="97"/>
      <c r="D7" s="97" t="s">
        <v>70</v>
      </c>
      <c r="E7" s="97" t="s">
        <v>58</v>
      </c>
      <c r="F7" s="97" t="s">
        <v>18</v>
      </c>
      <c r="G7" s="97"/>
      <c r="H7" s="97"/>
      <c r="I7" s="97" t="s">
        <v>70</v>
      </c>
      <c r="J7" s="97" t="s">
        <v>58</v>
      </c>
      <c r="K7" s="97" t="s">
        <v>18</v>
      </c>
      <c r="L7" s="97"/>
      <c r="M7" s="97"/>
      <c r="N7" s="97"/>
      <c r="O7" s="98"/>
    </row>
    <row r="8" spans="1:21" s="59" customFormat="1" ht="15.75" customHeight="1" x14ac:dyDescent="0.25">
      <c r="A8" s="98"/>
      <c r="B8" s="98"/>
      <c r="C8" s="97"/>
      <c r="D8" s="97"/>
      <c r="E8" s="97"/>
      <c r="F8" s="97" t="s">
        <v>68</v>
      </c>
      <c r="G8" s="97" t="s">
        <v>69</v>
      </c>
      <c r="H8" s="97"/>
      <c r="I8" s="97"/>
      <c r="J8" s="97"/>
      <c r="K8" s="97" t="s">
        <v>68</v>
      </c>
      <c r="L8" s="97" t="s">
        <v>69</v>
      </c>
      <c r="M8" s="97"/>
      <c r="N8" s="97"/>
      <c r="O8" s="98"/>
    </row>
    <row r="9" spans="1:21" s="59" customFormat="1" ht="79.5" customHeight="1" x14ac:dyDescent="0.25">
      <c r="A9" s="98"/>
      <c r="B9" s="98"/>
      <c r="C9" s="97"/>
      <c r="D9" s="97"/>
      <c r="E9" s="97"/>
      <c r="F9" s="97"/>
      <c r="G9" s="97"/>
      <c r="H9" s="97"/>
      <c r="I9" s="97"/>
      <c r="J9" s="97"/>
      <c r="K9" s="97"/>
      <c r="L9" s="97"/>
      <c r="M9" s="97"/>
      <c r="N9" s="97"/>
      <c r="O9" s="98"/>
    </row>
    <row r="10" spans="1:21" s="112" customFormat="1" ht="15.75" customHeight="1" x14ac:dyDescent="0.25">
      <c r="A10" s="109">
        <v>1</v>
      </c>
      <c r="B10" s="110" t="s">
        <v>62</v>
      </c>
      <c r="C10" s="110" t="s">
        <v>16</v>
      </c>
      <c r="D10" s="110" t="s">
        <v>61</v>
      </c>
      <c r="E10" s="111" t="s">
        <v>60</v>
      </c>
      <c r="F10" s="110" t="s">
        <v>63</v>
      </c>
      <c r="G10" s="110" t="s">
        <v>64</v>
      </c>
      <c r="H10" s="110" t="s">
        <v>89</v>
      </c>
      <c r="I10" s="110" t="s">
        <v>85</v>
      </c>
      <c r="J10" s="110" t="s">
        <v>86</v>
      </c>
      <c r="K10" s="110" t="s">
        <v>87</v>
      </c>
      <c r="L10" s="110" t="s">
        <v>88</v>
      </c>
      <c r="M10" s="110" t="s">
        <v>87</v>
      </c>
      <c r="N10" s="110" t="s">
        <v>88</v>
      </c>
      <c r="O10" s="111">
        <v>13</v>
      </c>
    </row>
    <row r="11" spans="1:21" s="66" customFormat="1" ht="21.75" customHeight="1" x14ac:dyDescent="0.25">
      <c r="A11" s="6"/>
      <c r="B11" s="5" t="s">
        <v>21</v>
      </c>
      <c r="C11" s="78">
        <f>C12</f>
        <v>4547.0616</v>
      </c>
      <c r="D11" s="78">
        <f t="shared" ref="D11:M11" si="0">D12</f>
        <v>1867.5900000000001</v>
      </c>
      <c r="E11" s="78">
        <f t="shared" si="0"/>
        <v>2679.4715999999999</v>
      </c>
      <c r="F11" s="78">
        <f t="shared" si="0"/>
        <v>1814.3140000000001</v>
      </c>
      <c r="G11" s="78">
        <f t="shared" si="0"/>
        <v>865.15760000000012</v>
      </c>
      <c r="H11" s="78">
        <f t="shared" si="0"/>
        <v>3606.451</v>
      </c>
      <c r="I11" s="78">
        <f t="shared" si="0"/>
        <v>1496.6650000000002</v>
      </c>
      <c r="J11" s="78">
        <f t="shared" si="0"/>
        <v>2109.7860000000001</v>
      </c>
      <c r="K11" s="78">
        <f t="shared" si="0"/>
        <v>1420.5239999999999</v>
      </c>
      <c r="L11" s="78">
        <f t="shared" si="0"/>
        <v>689.26199999999994</v>
      </c>
      <c r="M11" s="78">
        <f t="shared" si="0"/>
        <v>0</v>
      </c>
      <c r="N11" s="75">
        <f t="shared" ref="N11:N14" si="1">C11-H11</f>
        <v>940.61059999999998</v>
      </c>
      <c r="O11" s="64"/>
      <c r="P11" s="65"/>
    </row>
    <row r="12" spans="1:21" s="68" customFormat="1" ht="55.5" customHeight="1" x14ac:dyDescent="0.25">
      <c r="A12" s="6" t="s">
        <v>6</v>
      </c>
      <c r="B12" s="29" t="s">
        <v>56</v>
      </c>
      <c r="C12" s="75">
        <f>SUM(C13:C18)</f>
        <v>4547.0616</v>
      </c>
      <c r="D12" s="75">
        <f t="shared" ref="D12:L12" si="2">SUM(D13:D18)</f>
        <v>1867.5900000000001</v>
      </c>
      <c r="E12" s="75">
        <f t="shared" si="2"/>
        <v>2679.4715999999999</v>
      </c>
      <c r="F12" s="75">
        <f t="shared" si="2"/>
        <v>1814.3140000000001</v>
      </c>
      <c r="G12" s="75">
        <f t="shared" si="2"/>
        <v>865.15760000000012</v>
      </c>
      <c r="H12" s="75">
        <f t="shared" si="2"/>
        <v>3606.451</v>
      </c>
      <c r="I12" s="75">
        <f t="shared" si="2"/>
        <v>1496.6650000000002</v>
      </c>
      <c r="J12" s="75">
        <f t="shared" si="2"/>
        <v>2109.7860000000001</v>
      </c>
      <c r="K12" s="75">
        <f t="shared" si="2"/>
        <v>1420.5239999999999</v>
      </c>
      <c r="L12" s="75">
        <f t="shared" si="2"/>
        <v>689.26199999999994</v>
      </c>
      <c r="M12" s="75">
        <f t="shared" ref="M12" si="3">SUM(M13:M16)</f>
        <v>0</v>
      </c>
      <c r="N12" s="75">
        <f t="shared" si="1"/>
        <v>940.61059999999998</v>
      </c>
      <c r="O12" s="67"/>
    </row>
    <row r="13" spans="1:21" s="3" customFormat="1" ht="87" customHeight="1" x14ac:dyDescent="0.25">
      <c r="A13" s="11">
        <v>1</v>
      </c>
      <c r="B13" s="31" t="s">
        <v>74</v>
      </c>
      <c r="C13" s="77">
        <v>443.61059999999998</v>
      </c>
      <c r="D13" s="77">
        <v>212.27100000000002</v>
      </c>
      <c r="E13" s="77">
        <v>231.33959999999999</v>
      </c>
      <c r="F13" s="77">
        <v>154.226</v>
      </c>
      <c r="G13" s="77">
        <v>77.113599999999991</v>
      </c>
      <c r="H13" s="77">
        <v>183</v>
      </c>
      <c r="I13" s="77">
        <v>113.346</v>
      </c>
      <c r="J13" s="77">
        <v>69.653999999999996</v>
      </c>
      <c r="K13" s="77">
        <v>46.436</v>
      </c>
      <c r="L13" s="77">
        <v>23.218</v>
      </c>
      <c r="M13" s="77"/>
      <c r="N13" s="77">
        <f t="shared" si="1"/>
        <v>260.61059999999998</v>
      </c>
      <c r="O13" s="20"/>
    </row>
    <row r="14" spans="1:21" s="3" customFormat="1" ht="87" customHeight="1" x14ac:dyDescent="0.25">
      <c r="A14" s="11">
        <v>2</v>
      </c>
      <c r="B14" s="31" t="s">
        <v>75</v>
      </c>
      <c r="C14" s="77">
        <v>1557.691</v>
      </c>
      <c r="D14" s="77">
        <v>634.61500000000001</v>
      </c>
      <c r="E14" s="77">
        <v>923.07600000000002</v>
      </c>
      <c r="F14" s="77">
        <v>615.38400000000001</v>
      </c>
      <c r="G14" s="77">
        <v>307.69200000000001</v>
      </c>
      <c r="H14" s="77">
        <v>1557.691</v>
      </c>
      <c r="I14" s="77">
        <v>634.61500000000001</v>
      </c>
      <c r="J14" s="77">
        <v>923.07600000000002</v>
      </c>
      <c r="K14" s="77">
        <v>615.38400000000001</v>
      </c>
      <c r="L14" s="77">
        <v>307.69200000000001</v>
      </c>
      <c r="M14" s="77"/>
      <c r="N14" s="77">
        <f t="shared" si="1"/>
        <v>0</v>
      </c>
      <c r="O14" s="20"/>
    </row>
    <row r="15" spans="1:21" s="3" customFormat="1" ht="87" customHeight="1" x14ac:dyDescent="0.25">
      <c r="A15" s="11">
        <v>3</v>
      </c>
      <c r="B15" s="31" t="s">
        <v>76</v>
      </c>
      <c r="C15" s="76">
        <v>1229.8800000000001</v>
      </c>
      <c r="D15" s="76">
        <v>494.35200000000003</v>
      </c>
      <c r="E15" s="76">
        <v>735.52800000000002</v>
      </c>
      <c r="F15" s="76">
        <v>504.35199999999998</v>
      </c>
      <c r="G15" s="76">
        <v>231.17599999999999</v>
      </c>
      <c r="H15" s="76">
        <v>549.88000000000011</v>
      </c>
      <c r="I15" s="76">
        <v>222.35200000000003</v>
      </c>
      <c r="J15" s="76">
        <v>327.52800000000002</v>
      </c>
      <c r="K15" s="76">
        <v>218.352</v>
      </c>
      <c r="L15" s="76">
        <v>109.176</v>
      </c>
      <c r="M15" s="76"/>
      <c r="N15" s="77">
        <f>C15-H15</f>
        <v>680</v>
      </c>
      <c r="O15" s="20"/>
    </row>
    <row r="16" spans="1:21" s="3" customFormat="1" ht="93.75" hidden="1" customHeight="1" x14ac:dyDescent="0.25">
      <c r="A16" s="11">
        <v>4</v>
      </c>
      <c r="B16" s="31" t="s">
        <v>97</v>
      </c>
      <c r="C16" s="76">
        <v>171</v>
      </c>
      <c r="D16" s="76">
        <v>68.400000000000006</v>
      </c>
      <c r="E16" s="76">
        <v>102.60000000000001</v>
      </c>
      <c r="F16" s="76">
        <v>68.400000000000006</v>
      </c>
      <c r="G16" s="76">
        <v>34.200000000000003</v>
      </c>
      <c r="H16" s="76">
        <v>171</v>
      </c>
      <c r="I16" s="76">
        <v>68.400000000000006</v>
      </c>
      <c r="J16" s="76">
        <v>102.60000000000001</v>
      </c>
      <c r="K16" s="76">
        <v>68.400000000000006</v>
      </c>
      <c r="L16" s="76">
        <v>34.200000000000003</v>
      </c>
      <c r="M16" s="76"/>
      <c r="N16" s="77">
        <f>C16-H16</f>
        <v>0</v>
      </c>
      <c r="O16" s="16"/>
      <c r="P16" s="69"/>
      <c r="Q16" s="69"/>
      <c r="R16" s="69"/>
      <c r="S16" s="69"/>
      <c r="T16" s="69"/>
      <c r="U16" s="70"/>
    </row>
    <row r="17" spans="1:21" s="3" customFormat="1" hidden="1" x14ac:dyDescent="0.25">
      <c r="A17" s="11"/>
      <c r="B17" s="31" t="s">
        <v>98</v>
      </c>
      <c r="C17" s="76">
        <v>1049.8800000000001</v>
      </c>
      <c r="D17" s="76">
        <v>419.952</v>
      </c>
      <c r="E17" s="76">
        <v>629.928</v>
      </c>
      <c r="F17" s="76">
        <v>433.952</v>
      </c>
      <c r="G17" s="76">
        <v>195.976</v>
      </c>
      <c r="H17" s="76">
        <v>1049.8800000000001</v>
      </c>
      <c r="I17" s="76">
        <v>419.952</v>
      </c>
      <c r="J17" s="76">
        <v>629.928</v>
      </c>
      <c r="K17" s="76">
        <v>433.952</v>
      </c>
      <c r="L17" s="76">
        <v>195.976</v>
      </c>
      <c r="M17" s="76"/>
      <c r="N17" s="77"/>
      <c r="O17" s="16"/>
      <c r="P17" s="69"/>
      <c r="Q17" s="69"/>
      <c r="R17" s="69"/>
      <c r="S17" s="69"/>
      <c r="T17" s="69"/>
      <c r="U17" s="70"/>
    </row>
    <row r="18" spans="1:21" s="3" customFormat="1" ht="127.5" customHeight="1" x14ac:dyDescent="0.25">
      <c r="A18" s="11">
        <v>4</v>
      </c>
      <c r="B18" s="31" t="s">
        <v>99</v>
      </c>
      <c r="C18" s="76">
        <v>95</v>
      </c>
      <c r="D18" s="76">
        <v>38</v>
      </c>
      <c r="E18" s="76">
        <v>57</v>
      </c>
      <c r="F18" s="76">
        <v>38</v>
      </c>
      <c r="G18" s="76">
        <v>19</v>
      </c>
      <c r="H18" s="76">
        <v>95</v>
      </c>
      <c r="I18" s="76">
        <v>38</v>
      </c>
      <c r="J18" s="76">
        <v>57</v>
      </c>
      <c r="K18" s="76">
        <v>38</v>
      </c>
      <c r="L18" s="76">
        <v>19</v>
      </c>
      <c r="M18" s="76"/>
      <c r="N18" s="77"/>
      <c r="O18" s="16"/>
      <c r="P18" s="69"/>
      <c r="Q18" s="69"/>
      <c r="R18" s="69"/>
      <c r="S18" s="69"/>
      <c r="T18" s="69"/>
      <c r="U18" s="70"/>
    </row>
    <row r="19" spans="1:21" x14ac:dyDescent="0.25">
      <c r="E19" s="42"/>
    </row>
  </sheetData>
  <mergeCells count="25">
    <mergeCell ref="A5:A9"/>
    <mergeCell ref="B5:B9"/>
    <mergeCell ref="O5:O9"/>
    <mergeCell ref="A1:O1"/>
    <mergeCell ref="A2:O2"/>
    <mergeCell ref="C4:O4"/>
    <mergeCell ref="A3:O3"/>
    <mergeCell ref="F8:F9"/>
    <mergeCell ref="G8:G9"/>
    <mergeCell ref="F7:G7"/>
    <mergeCell ref="D7:D9"/>
    <mergeCell ref="E7:E9"/>
    <mergeCell ref="M5:M9"/>
    <mergeCell ref="N5:N9"/>
    <mergeCell ref="I7:I9"/>
    <mergeCell ref="J7:J9"/>
    <mergeCell ref="C5:G5"/>
    <mergeCell ref="D6:G6"/>
    <mergeCell ref="C6:C9"/>
    <mergeCell ref="I6:L6"/>
    <mergeCell ref="H6:H9"/>
    <mergeCell ref="H5:L5"/>
    <mergeCell ref="K7:L7"/>
    <mergeCell ref="K8:K9"/>
    <mergeCell ref="L8:L9"/>
  </mergeCells>
  <printOptions horizontalCentered="1"/>
  <pageMargins left="0.24" right="0.17" top="0.36" bottom="0.28000000000000003" header="0.31" footer="0.3"/>
  <pageSetup paperSize="9" scale="65"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PL1.DTTS</vt:lpstr>
      <vt:lpstr>PL 2 GNBV</vt:lpstr>
      <vt:lpstr>PL 3 NTM</vt:lpstr>
      <vt:lpstr>Sheet2</vt:lpstr>
      <vt:lpstr>Sheet3</vt:lpstr>
      <vt:lpstr>'PL 3 NTM'!Print_Area</vt:lpstr>
      <vt:lpstr>PL1.DTTS!Print_Area</vt:lpstr>
      <vt:lpstr>'PL 2 GNBV'!Print_Titles</vt:lpstr>
      <vt:lpstr>'PL 3 NTM'!Print_Titles</vt:lpstr>
      <vt:lpstr>PL1.DTTS!Print_Titles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Hung Pham</dc:creator>
  <cp:lastModifiedBy>andongnhi</cp:lastModifiedBy>
  <cp:lastPrinted>2024-11-07T01:06:54Z</cp:lastPrinted>
  <dcterms:created xsi:type="dcterms:W3CDTF">2016-07-30T08:15:30Z</dcterms:created>
  <dcterms:modified xsi:type="dcterms:W3CDTF">2024-11-07T01:07:19Z</dcterms:modified>
</cp:coreProperties>
</file>